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1ER TRIMESTRE 2018\CTA_PUB_DIGITA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 firstSheet="3" activeTab="1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F63" i="1"/>
  <c r="E63" i="1"/>
  <c r="C47" i="1"/>
  <c r="B47" i="1"/>
  <c r="G138" i="6" l="1"/>
  <c r="G139" i="6"/>
  <c r="G140" i="6"/>
  <c r="U132" i="24" s="1"/>
  <c r="G141" i="6"/>
  <c r="U133" i="24" s="1"/>
  <c r="G142" i="6"/>
  <c r="G144" i="6"/>
  <c r="G145" i="6"/>
  <c r="U137" i="24" s="1"/>
  <c r="G137" i="6"/>
  <c r="U129" i="24" s="1"/>
  <c r="G63" i="6"/>
  <c r="U56" i="24" s="1"/>
  <c r="G64" i="6"/>
  <c r="G65" i="6"/>
  <c r="U58" i="24" s="1"/>
  <c r="G66" i="6"/>
  <c r="G67" i="6"/>
  <c r="U60" i="24" s="1"/>
  <c r="G69" i="6"/>
  <c r="U62" i="24" s="1"/>
  <c r="G70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19" i="7" s="1"/>
  <c r="U3" i="25" s="1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9" i="6"/>
  <c r="G152" i="6"/>
  <c r="G153" i="6"/>
  <c r="G154" i="6"/>
  <c r="U146" i="24" s="1"/>
  <c r="G155" i="6"/>
  <c r="U147" i="24" s="1"/>
  <c r="G156" i="6"/>
  <c r="G157" i="6"/>
  <c r="G151" i="6"/>
  <c r="G148" i="6"/>
  <c r="U140" i="24" s="1"/>
  <c r="G149" i="6"/>
  <c r="G147" i="6"/>
  <c r="G143" i="6"/>
  <c r="G135" i="6"/>
  <c r="G133" i="6" s="1"/>
  <c r="U125" i="24" s="1"/>
  <c r="G136" i="6"/>
  <c r="G134" i="6"/>
  <c r="G125" i="6"/>
  <c r="U117" i="24" s="1"/>
  <c r="G126" i="6"/>
  <c r="U118" i="24" s="1"/>
  <c r="G127" i="6"/>
  <c r="G128" i="6"/>
  <c r="G129" i="6"/>
  <c r="U121" i="24" s="1"/>
  <c r="G130" i="6"/>
  <c r="U122" i="24" s="1"/>
  <c r="G131" i="6"/>
  <c r="G132" i="6"/>
  <c r="G124" i="6"/>
  <c r="U116" i="24" s="1"/>
  <c r="G115" i="6"/>
  <c r="U107" i="24" s="1"/>
  <c r="G116" i="6"/>
  <c r="G117" i="6"/>
  <c r="G118" i="6"/>
  <c r="G119" i="6"/>
  <c r="U111" i="24" s="1"/>
  <c r="G120" i="6"/>
  <c r="G121" i="6"/>
  <c r="G122" i="6"/>
  <c r="U114" i="24" s="1"/>
  <c r="G114" i="6"/>
  <c r="U106" i="24" s="1"/>
  <c r="G105" i="6"/>
  <c r="G106" i="6"/>
  <c r="G107" i="6"/>
  <c r="G108" i="6"/>
  <c r="U100" i="24" s="1"/>
  <c r="G109" i="6"/>
  <c r="G110" i="6"/>
  <c r="G111" i="6"/>
  <c r="G112" i="6"/>
  <c r="U104" i="24" s="1"/>
  <c r="G104" i="6"/>
  <c r="G95" i="6"/>
  <c r="G96" i="6"/>
  <c r="G97" i="6"/>
  <c r="G98" i="6"/>
  <c r="G99" i="6"/>
  <c r="G100" i="6"/>
  <c r="U92" i="24" s="1"/>
  <c r="G101" i="6"/>
  <c r="U93" i="24" s="1"/>
  <c r="G102" i="6"/>
  <c r="G94" i="6"/>
  <c r="G87" i="6"/>
  <c r="G88" i="6"/>
  <c r="U80" i="24" s="1"/>
  <c r="G89" i="6"/>
  <c r="G90" i="6"/>
  <c r="G91" i="6"/>
  <c r="G92" i="6"/>
  <c r="U84" i="24" s="1"/>
  <c r="G86" i="6"/>
  <c r="G77" i="6"/>
  <c r="U70" i="24" s="1"/>
  <c r="G78" i="6"/>
  <c r="U71" i="24" s="1"/>
  <c r="G79" i="6"/>
  <c r="G80" i="6"/>
  <c r="G81" i="6"/>
  <c r="G82" i="6"/>
  <c r="U75" i="24" s="1"/>
  <c r="G76" i="6"/>
  <c r="G75" i="6" s="1"/>
  <c r="U68" i="24" s="1"/>
  <c r="G73" i="6"/>
  <c r="G74" i="6"/>
  <c r="U67" i="24" s="1"/>
  <c r="G72" i="6"/>
  <c r="G68" i="6"/>
  <c r="U61" i="24" s="1"/>
  <c r="G60" i="6"/>
  <c r="G61" i="6"/>
  <c r="U54" i="24" s="1"/>
  <c r="G59" i="6"/>
  <c r="G50" i="6"/>
  <c r="U43" i="24" s="1"/>
  <c r="G51" i="6"/>
  <c r="G52" i="6"/>
  <c r="U45" i="24" s="1"/>
  <c r="G53" i="6"/>
  <c r="G54" i="6"/>
  <c r="U47" i="24" s="1"/>
  <c r="G55" i="6"/>
  <c r="U48" i="24" s="1"/>
  <c r="G56" i="6"/>
  <c r="G57" i="6"/>
  <c r="G49" i="6"/>
  <c r="G40" i="6"/>
  <c r="U33" i="24" s="1"/>
  <c r="G41" i="6"/>
  <c r="U34" i="24" s="1"/>
  <c r="G42" i="6"/>
  <c r="G43" i="6"/>
  <c r="U36" i="24" s="1"/>
  <c r="G44" i="6"/>
  <c r="U37" i="24" s="1"/>
  <c r="G45" i="6"/>
  <c r="G46" i="6"/>
  <c r="G47" i="6"/>
  <c r="G39" i="6"/>
  <c r="G30" i="6"/>
  <c r="G31" i="6"/>
  <c r="G32" i="6"/>
  <c r="U25" i="24" s="1"/>
  <c r="G33" i="6"/>
  <c r="U26" i="24" s="1"/>
  <c r="G34" i="6"/>
  <c r="G35" i="6"/>
  <c r="G36" i="6"/>
  <c r="U29" i="24" s="1"/>
  <c r="G37" i="6"/>
  <c r="U30" i="24" s="1"/>
  <c r="G29" i="6"/>
  <c r="U22" i="24" s="1"/>
  <c r="G20" i="6"/>
  <c r="G21" i="6"/>
  <c r="G22" i="6"/>
  <c r="G23" i="6"/>
  <c r="U16" i="24" s="1"/>
  <c r="G24" i="6"/>
  <c r="G25" i="6"/>
  <c r="U18" i="24" s="1"/>
  <c r="G26" i="6"/>
  <c r="U19" i="24" s="1"/>
  <c r="G27" i="6"/>
  <c r="G19" i="6"/>
  <c r="G11" i="6"/>
  <c r="B7" i="13"/>
  <c r="G12" i="6"/>
  <c r="U5" i="24" s="1"/>
  <c r="G13" i="6"/>
  <c r="G14" i="6"/>
  <c r="U7" i="24" s="1"/>
  <c r="G15" i="6"/>
  <c r="G16" i="6"/>
  <c r="G17" i="6"/>
  <c r="G9" i="5"/>
  <c r="U3" i="20" s="1"/>
  <c r="G10" i="5"/>
  <c r="G11" i="5"/>
  <c r="G12" i="5"/>
  <c r="G13" i="5"/>
  <c r="U7" i="20" s="1"/>
  <c r="G14" i="5"/>
  <c r="G15" i="5"/>
  <c r="G17" i="5"/>
  <c r="G18" i="5"/>
  <c r="U12" i="20" s="1"/>
  <c r="G19" i="5"/>
  <c r="G20" i="5"/>
  <c r="G21" i="5"/>
  <c r="G22" i="5"/>
  <c r="G23" i="5"/>
  <c r="G24" i="5"/>
  <c r="G25" i="5"/>
  <c r="G26" i="5"/>
  <c r="U20" i="20" s="1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T3" i="25" s="1"/>
  <c r="E9" i="7"/>
  <c r="E19" i="7"/>
  <c r="S3" i="25" s="1"/>
  <c r="D9" i="7"/>
  <c r="D19" i="7"/>
  <c r="R3" i="25" s="1"/>
  <c r="C9" i="7"/>
  <c r="C19" i="7"/>
  <c r="C29" i="7" s="1"/>
  <c r="Q4" i="25" s="1"/>
  <c r="B9" i="7"/>
  <c r="B19" i="7"/>
  <c r="P3" i="25" s="1"/>
  <c r="A3" i="25"/>
  <c r="A4" i="25"/>
  <c r="A2" i="25"/>
  <c r="A87" i="24"/>
  <c r="C84" i="6"/>
  <c r="Q76" i="24" s="1"/>
  <c r="D84" i="6"/>
  <c r="R76" i="24" s="1"/>
  <c r="E84" i="6"/>
  <c r="S76" i="24" s="1"/>
  <c r="F84" i="6"/>
  <c r="T76" i="24" s="1"/>
  <c r="G123" i="6"/>
  <c r="U115" i="24" s="1"/>
  <c r="Q77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5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9" i="6"/>
  <c r="Q2" i="24" s="1"/>
  <c r="D9" i="6"/>
  <c r="D159" i="6" s="1"/>
  <c r="R150" i="24" s="1"/>
  <c r="E9" i="6"/>
  <c r="E159" i="6" s="1"/>
  <c r="S150" i="24" s="1"/>
  <c r="F9" i="6"/>
  <c r="G38" i="6"/>
  <c r="U31" i="24" s="1"/>
  <c r="B84" i="6"/>
  <c r="B159" i="6" s="1"/>
  <c r="P150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2" i="24"/>
  <c r="T2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6" i="20"/>
  <c r="U17" i="20"/>
  <c r="U18" i="20"/>
  <c r="U19" i="20"/>
  <c r="U21" i="20"/>
  <c r="U23" i="20"/>
  <c r="U24" i="20"/>
  <c r="U26" i="20"/>
  <c r="U27" i="20"/>
  <c r="U28" i="20"/>
  <c r="U32" i="20"/>
  <c r="U33" i="20"/>
  <c r="G46" i="5"/>
  <c r="U38" i="20" s="1"/>
  <c r="G47" i="5"/>
  <c r="G48" i="5"/>
  <c r="G49" i="5"/>
  <c r="U41" i="20" s="1"/>
  <c r="G50" i="5"/>
  <c r="G51" i="5"/>
  <c r="U43" i="20" s="1"/>
  <c r="G52" i="5"/>
  <c r="G53" i="5"/>
  <c r="U40" i="20"/>
  <c r="U42" i="20"/>
  <c r="U44" i="20"/>
  <c r="U45" i="20"/>
  <c r="G55" i="5"/>
  <c r="G56" i="5"/>
  <c r="G57" i="5"/>
  <c r="G58" i="5"/>
  <c r="U47" i="20"/>
  <c r="U48" i="20"/>
  <c r="U49" i="20"/>
  <c r="U50" i="20"/>
  <c r="G60" i="5"/>
  <c r="G61" i="5"/>
  <c r="U53" i="20" s="1"/>
  <c r="U52" i="20"/>
  <c r="G62" i="5"/>
  <c r="U54" i="20" s="1"/>
  <c r="G63" i="5"/>
  <c r="U55" i="20"/>
  <c r="G67" i="5"/>
  <c r="U57" i="20" s="1"/>
  <c r="U58" i="20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F41" i="5"/>
  <c r="T34" i="20" s="1"/>
  <c r="Q37" i="20"/>
  <c r="R37" i="20"/>
  <c r="E45" i="5"/>
  <c r="S37" i="20" s="1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I20" i="3" s="1"/>
  <c r="W5" i="17" s="1"/>
  <c r="H14" i="3"/>
  <c r="G14" i="3"/>
  <c r="E14" i="3"/>
  <c r="K8" i="3"/>
  <c r="J8" i="3"/>
  <c r="H8" i="3"/>
  <c r="H20" i="3"/>
  <c r="V5" i="17" s="1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Q14" i="16" s="1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B55" i="4"/>
  <c r="B53" i="4"/>
  <c r="P30" i="18" s="1"/>
  <c r="B49" i="4"/>
  <c r="B48" i="4"/>
  <c r="B37" i="4"/>
  <c r="B44" i="4"/>
  <c r="B11" i="4" s="1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 s="1"/>
  <c r="E47" i="1"/>
  <c r="E57" i="1"/>
  <c r="E59" i="1" s="1"/>
  <c r="E81" i="1" s="1"/>
  <c r="P120" i="15" s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2" i="1"/>
  <c r="Q54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D64" i="4"/>
  <c r="R33" i="18" s="1"/>
  <c r="C63" i="4"/>
  <c r="D63" i="4"/>
  <c r="C48" i="4"/>
  <c r="C55" i="4"/>
  <c r="D55" i="4"/>
  <c r="C53" i="4"/>
  <c r="Q30" i="18" s="1"/>
  <c r="D53" i="4"/>
  <c r="R30" i="18" s="1"/>
  <c r="D48" i="4"/>
  <c r="C49" i="4"/>
  <c r="D49" i="4"/>
  <c r="R27" i="18" s="1"/>
  <c r="C29" i="4"/>
  <c r="Q15" i="18" s="1"/>
  <c r="D29" i="4"/>
  <c r="R15" i="18" s="1"/>
  <c r="C40" i="4"/>
  <c r="D40" i="4"/>
  <c r="R22" i="18" s="1"/>
  <c r="C37" i="4"/>
  <c r="D37" i="4"/>
  <c r="C17" i="4"/>
  <c r="C13" i="4"/>
  <c r="D13" i="4"/>
  <c r="U4" i="17"/>
  <c r="W4" i="17"/>
  <c r="V4" i="17"/>
  <c r="X3" i="17"/>
  <c r="S4" i="17"/>
  <c r="S17" i="16"/>
  <c r="R15" i="16"/>
  <c r="P15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32" i="18"/>
  <c r="R36" i="18"/>
  <c r="Q9" i="18"/>
  <c r="Q22" i="18"/>
  <c r="Q27" i="18"/>
  <c r="R31" i="18"/>
  <c r="Q32" i="18"/>
  <c r="Q36" i="18"/>
  <c r="R19" i="18"/>
  <c r="Q31" i="18"/>
  <c r="Q19" i="18"/>
  <c r="Q33" i="18"/>
  <c r="G8" i="2"/>
  <c r="G20" i="2" s="1"/>
  <c r="U13" i="16" s="1"/>
  <c r="U8" i="16"/>
  <c r="S14" i="16"/>
  <c r="T14" i="16"/>
  <c r="B8" i="2"/>
  <c r="B20" i="2" s="1"/>
  <c r="P13" i="16" s="1"/>
  <c r="E8" i="2"/>
  <c r="E20" i="2" s="1"/>
  <c r="S13" i="16" s="1"/>
  <c r="D8" i="2"/>
  <c r="R3" i="16" s="1"/>
  <c r="H8" i="2"/>
  <c r="H20" i="2" s="1"/>
  <c r="V13" i="16" s="1"/>
  <c r="F8" i="2"/>
  <c r="F20" i="2" s="1"/>
  <c r="T13" i="16" s="1"/>
  <c r="C8" i="2"/>
  <c r="C20" i="2" s="1"/>
  <c r="Q13" i="16" s="1"/>
  <c r="F47" i="1"/>
  <c r="F59" i="1" s="1"/>
  <c r="Q67" i="15"/>
  <c r="Q3" i="16"/>
  <c r="V3" i="17"/>
  <c r="U3" i="17"/>
  <c r="P2" i="25"/>
  <c r="Q2" i="25"/>
  <c r="F29" i="7" l="1"/>
  <c r="T4" i="25" s="1"/>
  <c r="E29" i="7"/>
  <c r="S4" i="25" s="1"/>
  <c r="G29" i="7"/>
  <c r="U4" i="25" s="1"/>
  <c r="D29" i="7"/>
  <c r="R4" i="25" s="1"/>
  <c r="Q3" i="25"/>
  <c r="B29" i="7"/>
  <c r="P4" i="25" s="1"/>
  <c r="S2" i="25"/>
  <c r="U2" i="25"/>
  <c r="R2" i="25"/>
  <c r="T2" i="25"/>
  <c r="F159" i="6"/>
  <c r="T150" i="24" s="1"/>
  <c r="G93" i="6"/>
  <c r="U85" i="24" s="1"/>
  <c r="U127" i="24"/>
  <c r="G146" i="6"/>
  <c r="U138" i="24" s="1"/>
  <c r="U77" i="24"/>
  <c r="G103" i="6"/>
  <c r="U95" i="24" s="1"/>
  <c r="G113" i="6"/>
  <c r="U105" i="24" s="1"/>
  <c r="G150" i="6"/>
  <c r="U142" i="24" s="1"/>
  <c r="G84" i="6"/>
  <c r="U76" i="24" s="1"/>
  <c r="U110" i="24"/>
  <c r="U88" i="24"/>
  <c r="U3" i="24"/>
  <c r="G71" i="6"/>
  <c r="U64" i="24" s="1"/>
  <c r="G18" i="6"/>
  <c r="G58" i="6"/>
  <c r="U51" i="24" s="1"/>
  <c r="U53" i="24"/>
  <c r="G48" i="6"/>
  <c r="U41" i="24" s="1"/>
  <c r="G62" i="6"/>
  <c r="U55" i="24" s="1"/>
  <c r="G28" i="6"/>
  <c r="U21" i="24" s="1"/>
  <c r="U42" i="24"/>
  <c r="R2" i="24"/>
  <c r="U11" i="24"/>
  <c r="U15" i="24"/>
  <c r="P76" i="24"/>
  <c r="C159" i="6"/>
  <c r="Q150" i="24" s="1"/>
  <c r="G75" i="5"/>
  <c r="U62" i="20" s="1"/>
  <c r="U61" i="20"/>
  <c r="C65" i="5"/>
  <c r="Q56" i="20" s="1"/>
  <c r="Q46" i="20"/>
  <c r="G59" i="5"/>
  <c r="U51" i="20" s="1"/>
  <c r="G54" i="5"/>
  <c r="U46" i="20" s="1"/>
  <c r="G45" i="5"/>
  <c r="U37" i="20" s="1"/>
  <c r="U39" i="20"/>
  <c r="G37" i="5"/>
  <c r="U31" i="20" s="1"/>
  <c r="U30" i="20"/>
  <c r="F70" i="5"/>
  <c r="E41" i="5"/>
  <c r="D41" i="5"/>
  <c r="C41" i="5"/>
  <c r="Q34" i="20" s="1"/>
  <c r="G28" i="5"/>
  <c r="U22" i="20" s="1"/>
  <c r="G16" i="5"/>
  <c r="U10" i="20" s="1"/>
  <c r="B70" i="5"/>
  <c r="D44" i="4"/>
  <c r="D11" i="4" s="1"/>
  <c r="D8" i="4"/>
  <c r="R2" i="18" s="1"/>
  <c r="R5" i="18"/>
  <c r="C44" i="4"/>
  <c r="Q25" i="18"/>
  <c r="C11" i="4"/>
  <c r="B8" i="4"/>
  <c r="P2" i="18" s="1"/>
  <c r="P5" i="18"/>
  <c r="P25" i="18"/>
  <c r="D57" i="4"/>
  <c r="D59" i="4" s="1"/>
  <c r="R26" i="18"/>
  <c r="R6" i="18"/>
  <c r="D72" i="4"/>
  <c r="C72" i="4"/>
  <c r="C74" i="4" s="1"/>
  <c r="Q39" i="18" s="1"/>
  <c r="C57" i="4"/>
  <c r="C59" i="4" s="1"/>
  <c r="Q26" i="18"/>
  <c r="B72" i="4"/>
  <c r="P38" i="18" s="1"/>
  <c r="B57" i="4"/>
  <c r="B59" i="4" s="1"/>
  <c r="B74" i="4"/>
  <c r="P39" i="18" s="1"/>
  <c r="W3" i="17"/>
  <c r="K20" i="3"/>
  <c r="Y5" i="17" s="1"/>
  <c r="Y3" i="17"/>
  <c r="E20" i="3"/>
  <c r="S5" i="17" s="1"/>
  <c r="V3" i="16"/>
  <c r="U3" i="16"/>
  <c r="T3" i="16"/>
  <c r="S3" i="16"/>
  <c r="D20" i="2"/>
  <c r="R13" i="16" s="1"/>
  <c r="P3" i="16"/>
  <c r="P103" i="15"/>
  <c r="Q104" i="15"/>
  <c r="F81" i="1"/>
  <c r="Q120" i="15" s="1"/>
  <c r="Q95" i="15"/>
  <c r="P104" i="15"/>
  <c r="B62" i="1"/>
  <c r="P54" i="15" s="1"/>
  <c r="Q42" i="15"/>
  <c r="P42" i="15"/>
  <c r="G9" i="6" l="1"/>
  <c r="U2" i="24" s="1"/>
  <c r="G159" i="6"/>
  <c r="U150" i="24" s="1"/>
  <c r="G65" i="5"/>
  <c r="U56" i="20" s="1"/>
  <c r="S34" i="20"/>
  <c r="E70" i="5"/>
  <c r="R34" i="20"/>
  <c r="D70" i="5"/>
  <c r="C70" i="5"/>
  <c r="G41" i="5"/>
  <c r="U34" i="20" s="1"/>
  <c r="R25" i="18"/>
  <c r="D21" i="4"/>
  <c r="D23" i="4" s="1"/>
  <c r="R13" i="18" s="1"/>
  <c r="C8" i="4"/>
  <c r="Q5" i="18"/>
  <c r="B21" i="4"/>
  <c r="R12" i="18"/>
  <c r="D25" i="4"/>
  <c r="R14" i="18" s="1"/>
  <c r="R38" i="18"/>
  <c r="D74" i="4"/>
  <c r="R39" i="18" s="1"/>
  <c r="Q38" i="18"/>
  <c r="G42" i="5" l="1"/>
  <c r="U35" i="20" s="1"/>
  <c r="G70" i="5"/>
  <c r="Q2" i="18"/>
  <c r="C21" i="4"/>
  <c r="P12" i="18"/>
  <c r="B23" i="4"/>
  <c r="D33" i="4"/>
  <c r="R18" i="18" s="1"/>
  <c r="C23" i="4" l="1"/>
  <c r="Q12" i="18"/>
  <c r="B25" i="4"/>
  <c r="P13" i="18"/>
  <c r="C25" i="4" l="1"/>
  <c r="Q13" i="18"/>
  <c r="B33" i="4"/>
  <c r="P18" i="18" s="1"/>
  <c r="P14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<sst xmlns="http://schemas.openxmlformats.org/spreadsheetml/2006/main" count="4243" uniqueCount="3305">
  <si>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</si>
  <si>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</si>
  <si>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</si>
  <si>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</si>
  <si>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</si>
  <si>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</si>
  <si>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</si>
  <si>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</si>
  <si>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</si>
  <si>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</si>
  <si>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</si>
  <si>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</si>
  <si>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</si>
  <si>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</si>
  <si>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</si>
  <si>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</si>
  <si>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</si>
  <si>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</si>
  <si>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</si>
  <si>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</si>
  <si>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</si>
  <si>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</si>
  <si>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</si>
  <si>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</si>
  <si>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</si>
  <si>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</si>
  <si>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</si>
  <si>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</si>
  <si>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</si>
  <si>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</si>
  <si>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</si>
  <si>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</si>
  <si>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</si>
  <si>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</si>
  <si>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</si>
  <si>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</si>
  <si>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</si>
  <si>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</si>
  <si>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</si>
  <si>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</si>
  <si>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</si>
  <si>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</si>
  <si>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</si>
  <si>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</si>
  <si>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</si>
  <si>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</si>
  <si>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</si>
  <si>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</si>
  <si>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</si>
  <si>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</si>
  <si>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</si>
  <si>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</si>
  <si>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</si>
  <si>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</si>
  <si>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</si>
  <si>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</si>
  <si>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</si>
  <si>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</si>
  <si>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</si>
  <si>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</si>
  <si>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</si>
  <si>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</si>
  <si>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</si>
  <si>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</si>
  <si>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</si>
  <si>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</si>
  <si>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</si>
  <si>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</si>
  <si>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</si>
  <si>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</si>
  <si>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</si>
  <si>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</si>
  <si>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</si>
  <si>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</si>
  <si>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</si>
  <si>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</si>
  <si>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</si>
  <si>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</si>
  <si>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</si>
  <si>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</si>
  <si>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</si>
  <si>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</si>
  <si>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</si>
  <si>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</si>
  <si>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</si>
  <si>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</si>
  <si>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</si>
  <si>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</si>
  <si>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</si>
  <si>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</si>
  <si>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</si>
  <si>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</si>
  <si>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</si>
  <si>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</si>
  <si>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</si>
  <si>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</si>
  <si>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</si>
  <si>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</si>
  <si>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</si>
  <si>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</si>
  <si>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</si>
  <si>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</si>
  <si>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</si>
  <si>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</si>
  <si>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</si>
  <si>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</si>
  <si>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</si>
  <si>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</si>
  <si>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</si>
  <si>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</si>
  <si>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</si>
  <si>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</si>
  <si>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</si>
  <si>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</si>
  <si>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</si>
  <si>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</si>
  <si>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</si>
  <si>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</si>
  <si>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</si>
  <si>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</si>
  <si>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</si>
  <si>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</si>
  <si>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</si>
  <si>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</si>
  <si>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</si>
  <si>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</si>
  <si>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</si>
  <si>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</si>
  <si>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</si>
  <si>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</si>
  <si>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</si>
  <si>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</si>
  <si>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</si>
  <si>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</si>
  <si>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</si>
  <si>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</si>
  <si>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</si>
  <si>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</si>
  <si>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</si>
  <si>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</si>
  <si>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</si>
  <si>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</si>
  <si>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</si>
  <si>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</si>
  <si>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</si>
  <si>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</si>
  <si>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</si>
  <si>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</si>
  <si>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</si>
  <si>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</si>
  <si>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</si>
  <si>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</si>
  <si>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</si>
  <si>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</si>
  <si>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</si>
  <si>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</si>
  <si>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</si>
  <si>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</si>
  <si>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</si>
  <si>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</si>
  <si>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</si>
  <si>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</si>
  <si>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</si>
  <si>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</si>
  <si>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</si>
  <si>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</si>
  <si>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</si>
  <si>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</si>
  <si>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</si>
  <si>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</si>
  <si>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</si>
  <si>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</si>
  <si>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</si>
  <si>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</si>
  <si>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</si>
  <si>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</si>
  <si>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</si>
  <si>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</si>
  <si>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</si>
  <si>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</si>
  <si>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</si>
  <si>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</si>
  <si>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</si>
  <si>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</si>
  <si>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</si>
  <si>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</si>
  <si>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</si>
  <si>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</si>
  <si>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</si>
  <si>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</si>
  <si>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</si>
  <si>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</si>
  <si>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</si>
  <si>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</si>
  <si>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</si>
  <si>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</si>
  <si>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</si>
  <si>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</si>
  <si>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</si>
  <si>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</si>
  <si>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</si>
  <si>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</si>
  <si>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</si>
  <si>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</si>
  <si>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</si>
  <si>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</si>
  <si>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</si>
  <si>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</si>
  <si>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</si>
  <si>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</si>
  <si>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</si>
  <si>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</si>
  <si>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</si>
  <si>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</si>
  <si>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</si>
  <si>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</si>
  <si>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</si>
  <si>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</si>
  <si>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</si>
  <si>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</si>
  <si>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</si>
  <si>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</si>
  <si>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</si>
  <si>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</si>
  <si>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</si>
  <si>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</si>
  <si>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</si>
  <si>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</si>
  <si>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</si>
  <si>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</si>
  <si>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</si>
  <si>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</si>
  <si>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</si>
  <si>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</si>
  <si>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</si>
  <si>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</si>
  <si>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</si>
  <si>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</si>
  <si>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</si>
  <si>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</si>
  <si>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</si>
  <si>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</si>
  <si>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</si>
  <si>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</si>
  <si>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</si>
  <si>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</si>
  <si>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</si>
  <si>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</si>
  <si>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</si>
  <si>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</si>
  <si>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</si>
  <si>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</si>
  <si>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</si>
  <si>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</si>
  <si>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</si>
  <si>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</si>
  <si>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</si>
  <si>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</si>
  <si>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</si>
  <si>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</si>
  <si>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</si>
  <si>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</si>
  <si>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</si>
  <si>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</si>
  <si>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</si>
  <si>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</si>
  <si>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</si>
  <si>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</si>
  <si>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</si>
  <si>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</si>
  <si>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</si>
  <si>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</si>
  <si>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</si>
  <si>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</si>
  <si>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</si>
  <si>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</si>
  <si>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</si>
  <si>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</si>
  <si>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</si>
  <si>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</si>
  <si>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</si>
  <si>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</si>
  <si>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</si>
  <si>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</si>
  <si>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</si>
  <si>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</si>
  <si>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</si>
  <si>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</si>
  <si>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</si>
  <si>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</si>
  <si>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</si>
  <si>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</si>
  <si>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</si>
  <si>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</si>
  <si>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</si>
  <si>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</si>
  <si>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</si>
  <si>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</si>
  <si>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</si>
  <si>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</si>
  <si>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</si>
  <si>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</si>
  <si>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</si>
  <si>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</si>
  <si>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</si>
  <si>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</si>
  <si>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</si>
  <si>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</si>
  <si>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</si>
  <si>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</si>
  <si>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</si>
  <si>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</si>
  <si>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</si>
  <si>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</si>
  <si>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</si>
  <si>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</si>
  <si>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</si>
  <si>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</si>
  <si>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</si>
  <si>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</si>
  <si>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</si>
  <si>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</si>
  <si>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</si>
  <si>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</si>
  <si>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</si>
  <si>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</si>
  <si>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</si>
  <si>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</si>
  <si>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</si>
  <si>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</si>
  <si>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</si>
  <si>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</si>
  <si>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</si>
  <si>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</si>
  <si>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</si>
  <si>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</si>
  <si>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</si>
  <si>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</si>
  <si>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</si>
  <si>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</si>
  <si>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</si>
  <si>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</si>
  <si>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</si>
  <si>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</si>
  <si>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</si>
  <si>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</si>
  <si>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</si>
  <si>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</si>
  <si>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</si>
  <si>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</si>
  <si>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</si>
  <si>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</si>
  <si>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</si>
  <si>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</si>
  <si>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</si>
  <si>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</si>
  <si>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</si>
  <si>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</si>
  <si>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</si>
  <si>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</si>
  <si>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</si>
  <si>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</si>
  <si>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</si>
  <si>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</si>
  <si>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</si>
  <si>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</si>
  <si>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</si>
  <si>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</si>
  <si>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</si>
  <si>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</si>
  <si>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</si>
  <si>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</si>
  <si>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</si>
  <si>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</si>
  <si>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</si>
  <si>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</si>
  <si>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</si>
  <si>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</si>
  <si>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</si>
  <si>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</si>
  <si>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</si>
  <si>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</si>
  <si>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</si>
  <si>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</si>
  <si>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</si>
  <si>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</si>
  <si>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</si>
  <si>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</si>
  <si>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</si>
  <si>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</si>
  <si>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</si>
  <si>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</si>
  <si>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</si>
  <si>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</si>
  <si>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</si>
  <si>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</si>
  <si>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</si>
  <si>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</si>
  <si>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</si>
  <si>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</si>
  <si>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</si>
  <si>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</si>
  <si>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</si>
  <si>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</si>
  <si>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</si>
  <si>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</si>
  <si>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</si>
  <si>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</si>
  <si>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</si>
  <si>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</si>
  <si>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</si>
  <si>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</si>
  <si>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</si>
  <si>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</si>
  <si>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</si>
  <si>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</si>
  <si>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</si>
  <si>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</si>
  <si>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</si>
  <si>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</si>
  <si>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</si>
  <si>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</si>
  <si>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</si>
  <si>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</si>
  <si>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</si>
  <si>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</si>
  <si>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</si>
  <si>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</si>
  <si>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</si>
  <si>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</si>
  <si>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</si>
  <si>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</si>
  <si>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</si>
  <si>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</si>
  <si>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</si>
  <si>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</si>
  <si>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</si>
  <si>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</si>
  <si>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</si>
  <si>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</si>
  <si>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</si>
  <si>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</si>
  <si>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</si>
  <si>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</si>
  <si>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</si>
  <si>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</si>
  <si>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</si>
  <si>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</si>
  <si>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</si>
  <si>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</si>
  <si>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</si>
  <si>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</si>
  <si>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</si>
  <si>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</si>
  <si>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</si>
  <si>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</si>
  <si>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</si>
  <si>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</si>
  <si>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</si>
  <si>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</si>
  <si>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</si>
  <si>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</si>
  <si>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</si>
  <si>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</si>
  <si>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</si>
  <si>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</si>
  <si>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</si>
  <si>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</si>
  <si>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</si>
  <si>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</si>
  <si>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</si>
  <si>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</si>
  <si>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</si>
  <si>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</si>
  <si>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</si>
  <si>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</si>
  <si>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</si>
  <si>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</si>
  <si>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</si>
  <si>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</si>
  <si>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</si>
  <si>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</si>
  <si>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</si>
  <si>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</si>
  <si>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</si>
  <si>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</si>
  <si>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</si>
  <si>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</si>
  <si>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</si>
  <si>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</si>
  <si>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</si>
  <si>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</si>
  <si>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</si>
  <si>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</si>
  <si>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</si>
  <si>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</si>
  <si>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</si>
  <si>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</si>
  <si>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</si>
  <si>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</si>
  <si>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</si>
  <si>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</si>
  <si>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</si>
  <si>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</si>
  <si>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</si>
  <si>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</si>
  <si>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</si>
  <si>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</si>
  <si>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</si>
  <si>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</si>
  <si>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</si>
  <si>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</si>
  <si>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</si>
  <si>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</si>
  <si>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</si>
  <si>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</si>
  <si>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</si>
  <si>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</si>
  <si>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</si>
  <si>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</si>
  <si>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</si>
  <si>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</si>
  <si>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</si>
  <si>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</si>
  <si>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</si>
  <si>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</si>
  <si>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</si>
  <si>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</si>
  <si>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</si>
  <si>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</si>
  <si>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</si>
  <si>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</si>
  <si>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</si>
  <si>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</si>
  <si>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</si>
  <si>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</si>
  <si>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</si>
  <si>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</si>
  <si>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</si>
  <si>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</si>
  <si>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</si>
  <si>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</si>
  <si>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</si>
  <si>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</si>
  <si>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</si>
  <si>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</si>
  <si>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</si>
  <si>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</si>
  <si>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</si>
  <si>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</si>
  <si>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</si>
  <si>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</si>
  <si>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</si>
  <si>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</si>
  <si>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</si>
  <si>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</si>
  <si>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</si>
  <si>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</si>
  <si>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</si>
  <si>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</si>
  <si>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</si>
  <si>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</si>
  <si>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</si>
  <si>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</si>
  <si>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</si>
  <si>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</si>
  <si>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</si>
  <si>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</si>
  <si>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</si>
  <si>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</si>
  <si>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</si>
  <si>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</si>
  <si>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</si>
  <si>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</si>
  <si>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</si>
  <si>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</si>
  <si>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</si>
  <si>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</si>
  <si>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</si>
  <si>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</si>
  <si>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</si>
  <si>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</si>
  <si>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</si>
  <si>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</si>
  <si>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</si>
  <si>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</si>
  <si>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</si>
  <si>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</si>
  <si>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</si>
  <si>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</si>
  <si>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</si>
  <si>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</si>
  <si>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</si>
  <si>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</si>
  <si>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</si>
  <si>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</si>
  <si>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</si>
  <si>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</si>
  <si>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</si>
  <si>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</si>
  <si>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</si>
  <si>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</si>
  <si>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</si>
  <si>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</si>
  <si>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</si>
  <si>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</si>
  <si>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</si>
  <si>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</si>
  <si>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</si>
  <si>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</si>
  <si>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</si>
  <si>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</si>
  <si>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</si>
  <si>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</si>
  <si>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</si>
  <si>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</si>
  <si>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</si>
  <si>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</si>
  <si>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</si>
  <si>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</si>
  <si>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</si>
  <si>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</si>
  <si>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</si>
  <si>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</si>
  <si>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</si>
  <si>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</si>
  <si>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</si>
  <si>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</si>
  <si>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</si>
  <si>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</si>
  <si>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</si>
  <si>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</si>
  <si>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</si>
  <si>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</si>
  <si>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</si>
  <si>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</si>
  <si>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</si>
  <si>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</si>
  <si>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</si>
  <si>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</si>
  <si>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</si>
  <si>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</si>
  <si>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</si>
  <si>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</si>
  <si>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</si>
  <si>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</si>
  <si>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</si>
  <si>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</si>
  <si>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</si>
  <si>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</si>
  <si>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</si>
  <si>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</si>
  <si>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</si>
  <si>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</si>
  <si>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</si>
  <si>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</si>
  <si>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</si>
  <si>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</si>
  <si>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</si>
  <si>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</si>
  <si>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</si>
  <si>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</si>
  <si>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</si>
  <si>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</si>
  <si>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</si>
  <si>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</si>
  <si>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</si>
  <si>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</si>
  <si>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</si>
  <si>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</si>
  <si>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</si>
  <si>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</si>
  <si>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</si>
  <si>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</si>
  <si>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</si>
  <si>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</si>
  <si>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</si>
  <si>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</si>
  <si>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</si>
  <si>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</si>
  <si>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</si>
  <si>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</si>
  <si>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</si>
  <si>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</si>
  <si>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</si>
  <si>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</si>
  <si>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</si>
  <si>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</si>
  <si>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</si>
  <si>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</si>
  <si>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</si>
  <si>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</si>
  <si>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</si>
  <si>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</si>
  <si>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</si>
  <si>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</si>
  <si>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</si>
  <si>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</si>
  <si>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</si>
  <si>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</si>
  <si>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</si>
  <si>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</si>
  <si>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</si>
  <si>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</si>
  <si>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</si>
  <si>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</si>
  <si>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</si>
  <si>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</si>
  <si>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</si>
  <si>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</si>
  <si>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</si>
  <si>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</si>
  <si>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</si>
  <si>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</si>
  <si>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</si>
  <si>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</si>
  <si>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</si>
  <si>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</si>
  <si>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</si>
  <si>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</si>
  <si>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</si>
  <si>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</si>
  <si>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</si>
  <si>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</si>
  <si>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</si>
  <si>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</si>
  <si>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</si>
  <si>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</si>
  <si>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</si>
  <si>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</si>
  <si>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</si>
  <si>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</si>
  <si>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</si>
  <si>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</si>
  <si>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</si>
  <si>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</si>
  <si>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</si>
  <si>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</si>
  <si>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</si>
  <si>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</si>
  <si>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</si>
  <si>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</si>
  <si>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</si>
  <si>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</si>
  <si>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</si>
  <si>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</si>
  <si>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</si>
  <si>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</si>
  <si>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</si>
  <si>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</si>
  <si>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</si>
  <si>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</si>
  <si>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</si>
  <si>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</si>
  <si>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</si>
  <si>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</si>
  <si>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</si>
  <si>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</si>
  <si>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</si>
  <si>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</si>
  <si>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</si>
  <si>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</si>
  <si>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</si>
  <si>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</si>
  <si>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</si>
  <si>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</si>
  <si>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</si>
  <si>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</si>
  <si>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</si>
  <si>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</si>
  <si>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</si>
  <si>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</si>
  <si>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</si>
  <si>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</si>
  <si>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</si>
  <si>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</si>
  <si>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</si>
  <si>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</si>
  <si>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</si>
  <si>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</si>
  <si>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</si>
  <si>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</si>
  <si>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</si>
  <si>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</si>
  <si>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</si>
  <si>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</si>
  <si>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</si>
  <si>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</si>
  <si>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</si>
  <si>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</si>
  <si>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</si>
  <si>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</si>
  <si>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</si>
  <si>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</si>
  <si>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</si>
  <si>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</si>
  <si>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</si>
  <si>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</si>
  <si>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</si>
  <si>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</si>
  <si>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</si>
  <si>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</si>
  <si>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</si>
  <si>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</si>
  <si>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</si>
  <si>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</si>
  <si>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</si>
  <si>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</si>
  <si>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</si>
  <si>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</si>
  <si>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</si>
  <si>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</si>
  <si>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</si>
  <si>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</si>
  <si>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</si>
  <si>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</si>
  <si>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</si>
  <si>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</si>
  <si>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</si>
  <si>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</si>
  <si>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</si>
  <si>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</si>
  <si>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</si>
  <si>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</si>
  <si>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</si>
  <si>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</si>
  <si>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</si>
  <si>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</si>
  <si>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</si>
  <si>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</si>
  <si>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</si>
  <si>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</si>
  <si>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</si>
  <si>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</si>
  <si>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</si>
  <si>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</si>
  <si>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</si>
  <si>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</si>
  <si>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</si>
  <si>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</si>
  <si>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</si>
  <si>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</si>
  <si>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</si>
  <si>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</si>
  <si>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</si>
  <si>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</si>
  <si>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</si>
  <si>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</si>
  <si>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</si>
  <si>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</si>
  <si>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</si>
  <si>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</si>
  <si>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</si>
  <si>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</si>
  <si>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</si>
  <si>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</si>
  <si>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</si>
  <si>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</si>
  <si>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</si>
  <si>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</si>
  <si>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</si>
  <si>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</si>
  <si>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</si>
  <si>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</si>
  <si>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</si>
  <si>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</si>
  <si>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</si>
  <si>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</si>
  <si>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</si>
  <si>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</si>
  <si>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</si>
  <si>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</si>
  <si>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</si>
  <si>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</si>
  <si>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</si>
  <si>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</si>
  <si>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</si>
  <si>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</si>
  <si>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</si>
  <si>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</si>
  <si>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</si>
  <si>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</si>
  <si>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</si>
  <si>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</si>
  <si>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</si>
  <si>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</si>
  <si>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</si>
  <si>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</si>
  <si>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</si>
  <si>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</si>
  <si>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</si>
  <si>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</si>
  <si>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</si>
  <si>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</si>
  <si>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</si>
  <si>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</si>
  <si>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</si>
  <si>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</si>
  <si>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</si>
  <si>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</si>
  <si>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</si>
  <si>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</si>
  <si>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</si>
  <si>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</si>
  <si>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</si>
  <si>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</si>
  <si>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</si>
  <si>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</si>
  <si>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</si>
  <si>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</si>
  <si>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</si>
  <si>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</si>
  <si>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</si>
  <si>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</si>
  <si>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</si>
  <si>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</si>
  <si>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</si>
  <si>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</si>
  <si>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</si>
  <si>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</si>
  <si>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</si>
  <si>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</si>
  <si>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</si>
  <si>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</si>
  <si>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</si>
  <si>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</si>
  <si>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</si>
  <si>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</si>
  <si>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</si>
  <si>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</si>
  <si>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</si>
  <si>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</si>
  <si>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</si>
  <si>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</si>
  <si>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</si>
  <si>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</si>
  <si>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</si>
  <si>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</si>
  <si>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</si>
  <si>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</si>
  <si>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</si>
  <si>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</si>
  <si>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</si>
  <si>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</si>
  <si>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</si>
  <si>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</si>
  <si>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</si>
  <si>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</si>
  <si>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</si>
  <si>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</si>
  <si>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</si>
  <si>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</si>
  <si>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</si>
  <si>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</si>
  <si>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</si>
  <si>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</si>
  <si>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</si>
  <si>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</si>
  <si>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</si>
  <si>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</si>
  <si>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</si>
  <si>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</si>
  <si>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</si>
  <si>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</si>
  <si>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</si>
  <si>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</si>
  <si>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</si>
  <si>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</si>
  <si>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</si>
  <si>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</si>
  <si>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</si>
  <si>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</si>
  <si>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</si>
  <si>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</si>
  <si>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</si>
  <si>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</si>
  <si>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</si>
  <si>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</si>
  <si>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</si>
  <si>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</si>
  <si>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</si>
  <si>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</si>
  <si>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</si>
  <si>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</si>
  <si>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</si>
  <si>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</si>
  <si>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</si>
  <si>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</si>
  <si>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</si>
  <si>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</si>
  <si>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</si>
  <si>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</si>
  <si>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</si>
  <si>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</si>
  <si>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</si>
  <si>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</si>
  <si>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</si>
  <si>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</si>
  <si>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</si>
  <si>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</si>
  <si>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</si>
  <si>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</si>
  <si>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</si>
  <si>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</si>
  <si>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</si>
  <si>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</si>
  <si>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</si>
  <si>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</si>
  <si>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</si>
  <si>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</si>
  <si>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</si>
  <si>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</si>
  <si>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</si>
  <si>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</si>
  <si>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</si>
  <si>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</si>
  <si>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</si>
  <si>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</si>
  <si>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</si>
  <si>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</si>
  <si>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</si>
  <si>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</si>
  <si>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</si>
  <si>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</si>
  <si>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</si>
  <si>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</si>
  <si>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</si>
  <si>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</si>
  <si>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</si>
  <si>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</si>
  <si>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</si>
  <si>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</si>
  <si>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</si>
  <si>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</si>
  <si>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</si>
  <si>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</si>
  <si>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</si>
  <si>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</si>
  <si>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</si>
  <si>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</si>
  <si>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</si>
  <si>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</si>
  <si>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</si>
  <si>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</si>
  <si>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</si>
  <si>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</si>
  <si>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</si>
  <si>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</si>
  <si>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</si>
  <si>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</si>
  <si>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</si>
  <si>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</si>
  <si>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</si>
  <si>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</si>
  <si>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</si>
  <si>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</si>
  <si>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</si>
  <si>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</si>
  <si>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</si>
  <si>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</si>
  <si>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</si>
  <si>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</si>
  <si>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</si>
  <si>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</si>
  <si>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</si>
  <si>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</si>
  <si>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</si>
  <si>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</si>
  <si>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</si>
  <si>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</si>
  <si>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</si>
  <si>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</si>
  <si>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</si>
  <si>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</si>
  <si>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</si>
  <si>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</si>
  <si>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</si>
  <si>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</si>
  <si>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</si>
  <si>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</si>
  <si>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</si>
  <si>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</si>
  <si>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</si>
  <si>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</si>
  <si>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</si>
  <si>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</si>
  <si>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</si>
  <si>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</si>
  <si>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</si>
  <si>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</si>
  <si>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</si>
  <si>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</si>
  <si>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</si>
  <si>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</si>
  <si>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</si>
  <si>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</si>
  <si>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</si>
  <si>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</si>
  <si>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</si>
  <si>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</si>
  <si>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</si>
  <si>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</si>
  <si>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</si>
  <si>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</si>
  <si>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</si>
  <si>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</si>
  <si>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</si>
  <si>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</si>
  <si>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</si>
  <si>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</si>
  <si>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</si>
  <si>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</si>
  <si>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</si>
  <si>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</si>
  <si>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</si>
  <si>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</si>
  <si>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</si>
  <si>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</si>
  <si>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</si>
  <si>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</si>
  <si>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</si>
  <si>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</si>
  <si>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</si>
  <si>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</si>
  <si>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</si>
  <si>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</si>
  <si>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</si>
  <si>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</si>
  <si>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</si>
  <si>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</si>
  <si>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</si>
  <si>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</si>
  <si>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</si>
  <si>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</si>
  <si>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</si>
  <si>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</si>
  <si>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</si>
  <si>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</si>
  <si>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</si>
  <si>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</si>
  <si>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</si>
  <si>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</si>
  <si>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</si>
  <si>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</si>
  <si>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</si>
  <si>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</si>
  <si>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</si>
  <si>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</si>
  <si>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</si>
  <si>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</si>
  <si>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</si>
  <si>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</si>
  <si>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</si>
  <si>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</si>
  <si>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</si>
  <si>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</si>
  <si>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</si>
  <si>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</si>
  <si>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</si>
  <si>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</si>
  <si>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</si>
  <si>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</si>
  <si>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</si>
  <si>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</si>
  <si>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</si>
  <si>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</si>
  <si>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</si>
  <si>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</si>
  <si>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</si>
  <si>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</si>
  <si>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</si>
  <si>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</si>
  <si>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</si>
  <si>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</si>
  <si>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</si>
  <si>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</si>
  <si>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</si>
  <si>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</si>
  <si>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</si>
  <si>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</si>
  <si>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</si>
  <si>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</si>
  <si>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</si>
  <si>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</si>
  <si>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</si>
  <si>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</si>
  <si>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</si>
  <si>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</si>
  <si>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</si>
  <si>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</si>
  <si>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</si>
  <si>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</si>
  <si>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</si>
  <si>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</si>
  <si>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</si>
  <si>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</si>
  <si>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</si>
  <si>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</si>
  <si>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</si>
  <si>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</si>
  <si>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</si>
  <si>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</si>
  <si>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</si>
  <si>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</si>
  <si>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</si>
  <si>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</si>
  <si>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</si>
  <si>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</si>
  <si>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</si>
  <si>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</si>
  <si>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</si>
  <si>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</si>
  <si>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</si>
  <si>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</si>
  <si>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</si>
  <si>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</si>
  <si>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</si>
  <si>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</si>
  <si>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</si>
  <si>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</si>
  <si>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</si>
  <si>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</si>
  <si>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</si>
  <si>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</si>
  <si>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</si>
  <si>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</si>
  <si>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</si>
  <si>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</si>
  <si>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</si>
  <si>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</si>
  <si>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</si>
  <si>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</si>
  <si>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</si>
  <si>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</si>
  <si>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</si>
  <si>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</si>
  <si>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</si>
  <si>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</si>
  <si>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</si>
  <si>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</si>
  <si>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</si>
  <si>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</si>
  <si>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</si>
  <si>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</si>
  <si>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</si>
  <si>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</si>
  <si>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</si>
  <si>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</si>
  <si>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</si>
  <si>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</si>
  <si>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</si>
  <si>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</si>
  <si>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</si>
  <si>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</si>
  <si>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</si>
  <si>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</si>
  <si>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</si>
  <si>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</si>
  <si>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</si>
  <si>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</si>
  <si>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</si>
  <si>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</si>
  <si>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</si>
  <si>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</si>
  <si>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</si>
  <si>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</si>
  <si>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</si>
  <si>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</si>
  <si>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</si>
  <si>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</si>
  <si>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</si>
  <si>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</si>
  <si>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</si>
  <si>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</si>
  <si>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</si>
  <si>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</si>
  <si>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</si>
  <si>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</si>
  <si>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</si>
  <si>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</si>
  <si>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</si>
  <si>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</si>
  <si>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</si>
  <si>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</si>
  <si>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</si>
  <si>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</si>
  <si>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</si>
  <si>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</si>
  <si>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</si>
  <si>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</si>
  <si>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</si>
  <si>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</si>
  <si>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</si>
  <si>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</si>
  <si>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</si>
  <si>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</si>
  <si>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</si>
  <si>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</si>
  <si>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</si>
  <si>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</si>
  <si>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</si>
  <si>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</si>
  <si>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</si>
  <si>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</si>
  <si>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</si>
  <si>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</si>
  <si>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</si>
  <si>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</si>
  <si>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</si>
  <si>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</si>
  <si>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</si>
  <si>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</si>
  <si>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</si>
  <si>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</si>
  <si>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</si>
  <si>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</si>
  <si>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</si>
  <si>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</si>
  <si>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</si>
  <si>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</si>
  <si>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</si>
  <si>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</si>
  <si>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</si>
  <si>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</si>
  <si>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</si>
  <si>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</si>
  <si>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</si>
  <si>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</si>
  <si>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</si>
  <si>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</si>
  <si>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</si>
  <si>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</si>
  <si>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</si>
  <si>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</si>
  <si>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</si>
  <si>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</si>
  <si>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</si>
  <si>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</si>
  <si>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</si>
  <si>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</si>
  <si>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</si>
  <si>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</si>
  <si>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</si>
  <si>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</si>
  <si>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</si>
  <si>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</si>
  <si>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</si>
  <si>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</si>
  <si>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</si>
  <si>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</si>
  <si>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</si>
  <si>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</si>
  <si>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</si>
  <si>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</si>
  <si>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</si>
  <si>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</si>
  <si>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</si>
  <si>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</si>
  <si>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</si>
  <si>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</si>
  <si>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</si>
  <si>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</si>
  <si>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</si>
  <si>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</si>
  <si>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</si>
  <si>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</si>
  <si>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</si>
  <si>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</si>
  <si>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</si>
  <si>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</si>
  <si>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</si>
  <si>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</si>
  <si>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</si>
  <si>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</si>
  <si>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</si>
  <si>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</si>
  <si>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</si>
  <si>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</si>
  <si>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</si>
  <si>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</si>
  <si>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</si>
  <si>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</si>
  <si>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</si>
  <si>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</si>
  <si>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</si>
  <si>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</si>
  <si>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</si>
  <si>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</si>
  <si>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</si>
  <si>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</si>
  <si>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</si>
  <si>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</si>
  <si>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</si>
  <si>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</si>
  <si>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</si>
  <si>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</si>
  <si>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</si>
  <si>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</si>
  <si>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</si>
  <si>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</si>
  <si>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</si>
  <si>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</si>
  <si>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</si>
  <si>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</si>
  <si>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</si>
  <si>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</si>
  <si>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</si>
  <si>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</si>
  <si>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</si>
  <si>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</si>
  <si>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</si>
  <si>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</si>
  <si>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</si>
  <si>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</si>
  <si>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</si>
  <si>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</si>
  <si>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</si>
  <si>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</si>
  <si>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</si>
  <si>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</si>
  <si>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</si>
  <si>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</si>
  <si>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</si>
  <si>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</si>
  <si>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</si>
  <si>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</si>
  <si>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</si>
  <si>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</si>
  <si>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</si>
  <si>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</si>
  <si>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</si>
  <si>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</si>
  <si>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</si>
  <si>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</si>
  <si>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</si>
  <si>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</si>
  <si>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</si>
  <si>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</si>
  <si>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</si>
  <si>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</si>
  <si>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</si>
  <si>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</si>
  <si>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</si>
  <si>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</si>
  <si>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</si>
  <si>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</si>
  <si>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</si>
  <si>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</si>
  <si>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</si>
  <si>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</si>
  <si>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</si>
  <si>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</si>
  <si>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</si>
  <si>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</si>
  <si>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</si>
  <si>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</si>
  <si>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</si>
  <si>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</si>
  <si>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</si>
  <si>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</si>
  <si>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</si>
  <si>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</si>
  <si>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</si>
  <si>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</si>
  <si>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</si>
  <si>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</si>
  <si>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</si>
  <si>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</si>
  <si>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</si>
  <si>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</si>
  <si>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</si>
  <si>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</si>
  <si>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</si>
  <si>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</si>
  <si>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</si>
  <si>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</si>
  <si>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</si>
  <si>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</si>
  <si>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</si>
  <si>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</si>
  <si>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</si>
  <si>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</si>
  <si>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</si>
  <si>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</si>
  <si>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</si>
  <si>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</si>
  <si>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</si>
  <si>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</si>
  <si>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</si>
  <si>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</si>
  <si>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</si>
  <si>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</si>
  <si>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</si>
  <si>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</si>
  <si>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</si>
  <si>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</si>
  <si>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</si>
  <si>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</si>
  <si>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</si>
  <si>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</si>
  <si>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</si>
  <si>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</si>
  <si>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</si>
  <si>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</si>
  <si>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</si>
  <si>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</si>
  <si>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</si>
  <si>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</si>
  <si>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</si>
  <si>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</si>
  <si>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</si>
  <si>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</si>
  <si>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</si>
  <si>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</si>
  <si>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</si>
  <si>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</si>
  <si>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</si>
  <si>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</si>
  <si>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</si>
  <si>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</si>
  <si>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</si>
  <si>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</si>
  <si>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</si>
  <si>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</si>
  <si>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</si>
  <si>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</si>
  <si>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</si>
  <si>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</si>
  <si>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</si>
  <si>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</si>
  <si>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</si>
  <si>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</si>
  <si>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</si>
  <si>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</si>
  <si>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</si>
  <si>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</si>
  <si>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</si>
  <si>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</si>
  <si>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</si>
  <si>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</si>
  <si>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</si>
  <si>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</si>
  <si>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</si>
  <si>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</si>
  <si>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</si>
  <si>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</si>
  <si>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</si>
  <si>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</si>
  <si>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</si>
  <si>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</si>
  <si>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</si>
  <si>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</si>
  <si>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</si>
  <si>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</si>
  <si>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</si>
  <si>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</si>
  <si>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</si>
  <si>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</si>
  <si>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</si>
  <si>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</si>
  <si>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</si>
  <si>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</si>
  <si>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</si>
  <si>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</si>
  <si>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</si>
  <si>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</si>
  <si>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</si>
  <si>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</si>
  <si>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</si>
  <si>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</si>
  <si>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</si>
  <si>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</si>
  <si>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</si>
  <si>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</si>
  <si>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</si>
  <si>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</si>
  <si>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</si>
  <si>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</si>
  <si>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</si>
  <si>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</si>
  <si>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</si>
  <si>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</si>
  <si>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</si>
  <si>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</si>
  <si>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</si>
  <si>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</si>
  <si>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</si>
  <si>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</si>
  <si>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</si>
  <si>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</si>
  <si>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</si>
  <si>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</si>
  <si>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</si>
  <si>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</si>
  <si>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</si>
  <si>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</si>
  <si>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</si>
  <si>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</si>
  <si>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</si>
  <si>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</si>
  <si>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</si>
  <si>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</si>
  <si>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</si>
  <si>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</si>
  <si>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</si>
  <si>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</si>
  <si>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</si>
  <si>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</si>
  <si>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</si>
  <si>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</si>
  <si>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</si>
  <si>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</si>
  <si>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</si>
  <si>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</si>
  <si>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</si>
  <si>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</si>
  <si>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</si>
  <si>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</si>
  <si>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</si>
  <si>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</si>
  <si>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</si>
  <si>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</si>
  <si>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</si>
  <si>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</si>
  <si>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</si>
  <si>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</si>
  <si>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</si>
  <si>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</si>
  <si>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</si>
  <si>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</si>
  <si>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</si>
  <si>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</si>
  <si>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</si>
  <si>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</si>
  <si>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</si>
  <si>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</si>
  <si>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</si>
  <si>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</si>
  <si>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</si>
  <si>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</si>
  <si>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</si>
  <si>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</si>
  <si>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</si>
  <si>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</si>
  <si>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</si>
  <si>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</si>
  <si>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</si>
  <si>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</si>
  <si>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</si>
  <si>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</si>
  <si>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</si>
  <si>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</si>
  <si>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</si>
  <si>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</si>
  <si>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</si>
  <si>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</si>
  <si>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</si>
  <si>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</si>
  <si>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</si>
  <si>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</si>
  <si>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</si>
  <si>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</si>
  <si>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</si>
  <si>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</si>
  <si>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</si>
  <si>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</si>
  <si>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</si>
  <si>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</si>
  <si>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</si>
  <si>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</si>
  <si>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</si>
  <si>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</si>
  <si>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</si>
  <si>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</si>
  <si>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</si>
  <si>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</si>
  <si>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</si>
  <si>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</si>
  <si>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</si>
  <si>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</si>
  <si>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</si>
  <si>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</si>
  <si>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</si>
  <si>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</si>
  <si>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</si>
  <si>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</si>
  <si>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</si>
  <si>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</si>
  <si>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</si>
  <si>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</si>
  <si>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</si>
  <si>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</si>
  <si>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</si>
  <si>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</si>
  <si>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</si>
  <si>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</si>
  <si>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</si>
  <si>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</si>
  <si>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</si>
  <si>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</si>
  <si>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</si>
  <si>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</si>
  <si>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</si>
  <si>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</si>
  <si>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</si>
  <si>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</si>
  <si>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</si>
  <si>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</si>
  <si>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</si>
  <si>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</si>
  <si>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</si>
  <si>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</si>
  <si>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</si>
  <si>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</si>
  <si>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</si>
  <si>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</si>
  <si>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</si>
  <si>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</si>
  <si>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</si>
  <si>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</si>
  <si>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</si>
  <si>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</si>
  <si>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</si>
  <si>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</si>
  <si>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</si>
  <si>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</si>
  <si>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</si>
  <si>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</si>
  <si>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</si>
  <si>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</si>
  <si>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</si>
  <si>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</si>
  <si>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</si>
  <si>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</si>
  <si>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</si>
  <si>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</si>
  <si>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</si>
  <si>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</si>
  <si>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</si>
  <si>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</si>
  <si>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</si>
  <si>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</si>
  <si>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</si>
  <si>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</si>
  <si>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</si>
  <si>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</si>
  <si>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</si>
  <si>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</si>
  <si>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</si>
  <si>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</si>
  <si>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</si>
  <si>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</si>
  <si>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</si>
  <si>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</si>
  <si>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</si>
  <si>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</si>
  <si>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</si>
  <si>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</si>
  <si>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</si>
  <si>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</si>
  <si>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</si>
  <si>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</si>
  <si>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</si>
  <si>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</si>
  <si>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</si>
  <si>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</si>
  <si>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</si>
  <si>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</si>
  <si>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</si>
  <si>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</si>
  <si>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</si>
  <si>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</si>
  <si>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</si>
  <si>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</si>
  <si>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</si>
  <si>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</si>
  <si>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</si>
  <si>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</si>
  <si>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</si>
  <si>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</si>
  <si>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</si>
  <si>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</si>
  <si>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</si>
  <si>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</si>
  <si>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</si>
  <si>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</si>
  <si>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</si>
  <si>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</si>
  <si>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</si>
  <si>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</si>
  <si>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</si>
  <si>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</si>
  <si>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</si>
  <si>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</si>
  <si>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</si>
  <si>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</si>
  <si>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</si>
  <si>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</si>
  <si>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</si>
  <si>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</si>
  <si>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</si>
  <si>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</si>
  <si>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</si>
  <si>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</si>
  <si>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</si>
  <si>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</si>
  <si>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</si>
  <si>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</si>
  <si>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</si>
  <si>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</si>
  <si>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</si>
  <si>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</si>
  <si>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</si>
  <si>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</si>
  <si>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</si>
  <si>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</si>
  <si>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</si>
  <si>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</si>
  <si>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</si>
  <si>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</si>
  <si>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</si>
  <si>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</si>
  <si>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</si>
  <si>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</si>
  <si>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</si>
  <si>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</si>
  <si>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</si>
  <si>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</si>
  <si>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</si>
  <si>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</si>
  <si>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</si>
  <si>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</si>
  <si>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</si>
  <si>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</si>
  <si>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</si>
  <si>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</si>
  <si>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</si>
  <si>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</si>
  <si>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</si>
  <si>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</si>
  <si>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</si>
  <si>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</si>
  <si>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</si>
  <si>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</si>
  <si>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</si>
  <si>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</si>
  <si>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</si>
  <si>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</si>
  <si>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</si>
  <si>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</si>
  <si>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</si>
  <si>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</si>
  <si>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</si>
  <si>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</si>
  <si>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</si>
  <si>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</si>
  <si>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</si>
  <si>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</si>
  <si>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</si>
  <si>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</si>
  <si>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</si>
  <si>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</si>
  <si>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</si>
  <si>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</si>
  <si>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</si>
  <si>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</si>
  <si>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</si>
  <si>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</si>
  <si>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</si>
  <si>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</si>
  <si>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</si>
  <si>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</si>
  <si>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</si>
  <si>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</si>
  <si>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</si>
  <si>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</si>
  <si>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</si>
  <si>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</si>
  <si>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</si>
  <si>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</si>
  <si>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</si>
  <si>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</si>
  <si>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</si>
  <si>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</si>
  <si>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</si>
  <si>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</si>
  <si>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</si>
  <si>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</si>
  <si>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</si>
  <si>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</si>
  <si>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</si>
  <si>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</si>
  <si>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</si>
  <si>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</si>
  <si>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</si>
  <si>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</si>
  <si>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</si>
  <si>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</si>
  <si>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</si>
  <si>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</si>
  <si>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</si>
  <si>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</si>
  <si>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</si>
  <si>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</si>
  <si>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</si>
  <si>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</si>
  <si>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</si>
  <si>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</si>
  <si>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</si>
  <si>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</si>
  <si>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</si>
  <si>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</si>
  <si>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</si>
  <si>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</si>
  <si>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</si>
  <si>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</si>
  <si>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</si>
  <si>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</si>
  <si>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</si>
  <si>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</si>
  <si>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</si>
  <si>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</si>
  <si>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</si>
  <si>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</si>
  <si>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</si>
  <si>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</si>
  <si>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</si>
  <si>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</si>
  <si>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</si>
  <si>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</si>
  <si>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</si>
  <si>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</si>
  <si>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</si>
  <si>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</si>
  <si>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</si>
  <si>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</si>
  <si>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</si>
  <si>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</si>
  <si>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</si>
  <si>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</si>
  <si>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</si>
  <si>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</si>
  <si>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</si>
  <si>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</si>
  <si>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</si>
  <si>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</si>
  <si>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</si>
  <si>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</si>
  <si>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</si>
  <si>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</si>
  <si>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</si>
  <si>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</si>
  <si>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</si>
  <si>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</si>
  <si>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</si>
  <si>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</si>
  <si>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</si>
  <si>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</si>
  <si>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</si>
  <si>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</si>
  <si>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</si>
  <si>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</si>
  <si>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</si>
  <si>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</si>
  <si>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</si>
  <si>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</si>
  <si>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</si>
  <si>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</si>
  <si>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</si>
  <si>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</si>
  <si>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</si>
  <si>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</si>
  <si>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</si>
  <si>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</si>
  <si>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</si>
  <si>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</si>
  <si>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</si>
  <si>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</si>
  <si>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</si>
  <si>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</si>
  <si>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</si>
  <si>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</si>
  <si>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</si>
  <si>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</si>
  <si>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</si>
  <si>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</si>
  <si>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</si>
  <si>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</si>
  <si>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</si>
  <si>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</si>
  <si>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</si>
  <si>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</si>
  <si>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</si>
  <si>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</si>
  <si>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</si>
  <si>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</si>
  <si>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</si>
  <si>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</si>
  <si>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</si>
  <si>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</si>
  <si>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</si>
  <si>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</si>
  <si>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</si>
  <si>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</si>
  <si>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</si>
  <si>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</si>
  <si>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</si>
  <si>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</si>
  <si>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</si>
  <si>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</si>
  <si>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</si>
  <si>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</si>
  <si>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</si>
  <si>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</si>
  <si>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</si>
  <si>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</si>
  <si>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</si>
  <si>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</si>
  <si>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</si>
  <si>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</si>
  <si>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</si>
  <si>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</si>
  <si>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</si>
  <si>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</si>
  <si>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</si>
  <si>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</si>
  <si>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</si>
  <si>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</si>
  <si>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</si>
  <si>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</si>
  <si>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</si>
  <si>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</si>
  <si>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</si>
  <si>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</si>
  <si>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</si>
  <si>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</si>
  <si>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</si>
  <si>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</si>
  <si>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</si>
  <si>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</si>
  <si>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</si>
  <si>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</si>
  <si>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</si>
  <si>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</si>
  <si>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</si>
  <si>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</si>
  <si>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</si>
  <si>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</si>
  <si>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</si>
  <si>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</si>
  <si>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</si>
  <si>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</si>
  <si>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</si>
  <si>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</si>
  <si>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</si>
  <si>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</si>
  <si>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</si>
  <si>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</si>
  <si>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</si>
  <si>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</si>
  <si>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</si>
  <si>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</si>
  <si>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</si>
  <si>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</si>
  <si>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</si>
  <si>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</si>
  <si>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</si>
  <si>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</si>
  <si>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</si>
  <si>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</si>
  <si>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</si>
  <si>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</si>
  <si>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</si>
  <si>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</si>
  <si>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</si>
  <si>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</si>
  <si>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</si>
  <si>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</si>
  <si>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</si>
  <si>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</si>
  <si>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</si>
  <si>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</si>
  <si>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</si>
  <si>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</si>
  <si>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</si>
  <si>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</si>
  <si>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</si>
  <si>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</si>
  <si>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</si>
  <si>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</si>
  <si>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</si>
  <si>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</si>
  <si>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</si>
  <si>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</si>
  <si>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</si>
  <si>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</si>
  <si>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</si>
  <si>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</si>
  <si>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</si>
  <si>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</si>
  <si>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</si>
  <si>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</si>
  <si>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</si>
  <si>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</si>
  <si>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</si>
  <si>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</si>
  <si>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</si>
  <si>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</si>
  <si>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</si>
  <si>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</si>
  <si>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</si>
  <si>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</si>
  <si>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</si>
  <si>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</si>
  <si>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</si>
  <si>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</si>
  <si>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</si>
  <si>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</si>
  <si>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</si>
  <si>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</si>
  <si>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</si>
  <si>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</si>
  <si>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</si>
  <si>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</si>
  <si>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</si>
  <si>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</si>
  <si>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</si>
  <si>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</si>
  <si>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</si>
  <si>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</si>
  <si>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</si>
  <si>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</si>
  <si>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</si>
  <si>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</si>
  <si>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</si>
  <si>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</si>
  <si>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</si>
  <si>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</si>
  <si>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</si>
  <si>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</si>
  <si>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</si>
  <si>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</si>
  <si>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</si>
  <si>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</si>
  <si>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</si>
  <si>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</si>
  <si>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</si>
  <si>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</si>
  <si>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</si>
  <si>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</si>
  <si>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</si>
  <si>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</si>
  <si>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</si>
  <si>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</si>
  <si>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</si>
  <si>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</si>
  <si>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</si>
  <si>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</si>
  <si>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</si>
  <si>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</si>
  <si>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</si>
  <si>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</si>
  <si>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</si>
  <si>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</si>
  <si>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</si>
  <si>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</si>
  <si>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</si>
  <si>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</si>
  <si>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</si>
  <si>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</si>
  <si>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</si>
  <si>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</si>
  <si>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</si>
  <si>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</si>
  <si>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</si>
  <si>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</si>
  <si>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</si>
  <si>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</si>
  <si>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</si>
  <si>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</si>
  <si>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</si>
  <si>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</si>
  <si>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</si>
  <si>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</si>
  <si>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</si>
  <si>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</si>
  <si>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</si>
  <si>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</si>
  <si>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</si>
  <si>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</si>
  <si>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</si>
  <si>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</si>
  <si>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</si>
  <si>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</si>
  <si>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</si>
  <si>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</si>
  <si>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</si>
  <si>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</si>
  <si>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</si>
  <si>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</si>
  <si>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</si>
  <si>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</si>
  <si>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</si>
  <si>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</si>
  <si>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</si>
  <si>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</si>
  <si>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</si>
  <si>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</si>
  <si>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</si>
  <si>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</si>
  <si>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</si>
  <si>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</si>
  <si>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</si>
  <si>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</si>
  <si>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</si>
  <si>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</si>
  <si>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</si>
  <si>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</si>
  <si>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</si>
  <si>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</si>
  <si>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</si>
  <si>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</si>
  <si>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</si>
  <si>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</si>
  <si>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</si>
  <si>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</si>
  <si>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</si>
  <si>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</si>
  <si>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</si>
  <si>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</si>
  <si>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</si>
  <si>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</si>
  <si>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</si>
  <si>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</si>
  <si>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</si>
  <si>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</si>
  <si>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</si>
  <si>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</si>
  <si>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</si>
  <si>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</si>
  <si>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</si>
  <si>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</si>
  <si>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</si>
  <si>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</si>
  <si>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</si>
  <si>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</si>
  <si>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</si>
  <si>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</si>
  <si>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</si>
  <si>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</si>
  <si>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</si>
  <si>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</si>
  <si>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</si>
  <si>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</si>
  <si>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</si>
  <si>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</si>
  <si>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</si>
  <si>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</si>
  <si>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</si>
  <si>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</si>
  <si>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</si>
  <si>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</si>
  <si>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</si>
  <si>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</si>
  <si>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</si>
  <si>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</si>
  <si>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</si>
  <si>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</si>
  <si>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</si>
  <si>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</si>
  <si>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</si>
  <si>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</si>
  <si>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</si>
  <si>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</si>
  <si>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</si>
  <si>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</si>
  <si>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</si>
  <si>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</si>
  <si>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</si>
  <si>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</si>
  <si>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</si>
  <si>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</si>
  <si>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</si>
  <si>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</si>
  <si>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</si>
  <si>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</si>
  <si>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</si>
  <si>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</si>
  <si>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</si>
  <si>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</si>
  <si>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</si>
  <si>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</si>
  <si>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</si>
  <si>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</si>
  <si>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</si>
  <si>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</si>
  <si>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</si>
  <si>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</si>
  <si>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</si>
  <si>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</si>
  <si>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</si>
  <si>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</si>
  <si>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</si>
  <si>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</si>
  <si>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</si>
  <si>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</si>
  <si>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</si>
  <si>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</si>
  <si>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</si>
  <si>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</si>
  <si>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</si>
  <si>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</si>
  <si>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</si>
  <si>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</si>
  <si>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</si>
  <si>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</si>
  <si>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</si>
  <si>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</si>
  <si>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</si>
  <si>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</si>
  <si>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</si>
  <si>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</si>
  <si>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</si>
  <si>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</si>
  <si>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</si>
  <si>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</si>
  <si>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</si>
  <si>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</si>
  <si>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</si>
  <si>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</si>
  <si>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</si>
  <si>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</si>
  <si>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</si>
  <si>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</si>
  <si>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</si>
  <si>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</si>
  <si>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</si>
  <si>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</si>
  <si>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</si>
  <si>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</si>
  <si>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</si>
  <si>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</si>
  <si>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</si>
  <si>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</si>
  <si>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</si>
  <si>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</si>
  <si>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</si>
  <si>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</si>
  <si>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</si>
  <si>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</si>
  <si>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</si>
  <si>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</si>
  <si>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</si>
  <si>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</si>
  <si>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</si>
  <si>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</si>
  <si>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</si>
  <si>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</si>
  <si>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</si>
  <si>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</si>
  <si>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</si>
  <si>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</si>
  <si>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</si>
  <si>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</si>
  <si>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</si>
  <si>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</si>
  <si>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</si>
  <si>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</si>
  <si>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</si>
  <si>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</si>
  <si>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</si>
  <si>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</si>
  <si>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</si>
  <si>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</si>
  <si>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</si>
  <si>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</si>
  <si>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</si>
  <si>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</si>
  <si>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</si>
  <si>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</si>
  <si>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</si>
  <si>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</si>
  <si>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</si>
  <si>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</si>
  <si>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</si>
  <si>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</si>
  <si>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</si>
  <si>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</si>
  <si>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</si>
  <si>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</si>
  <si>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</si>
  <si>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</si>
  <si>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</si>
  <si>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</si>
  <si>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</si>
  <si>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</si>
  <si>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</si>
  <si>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</si>
  <si>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</si>
  <si>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</si>
  <si>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</si>
  <si>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</si>
  <si>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</si>
  <si>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</si>
  <si>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</si>
  <si>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</si>
  <si>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</si>
  <si>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</si>
  <si>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</si>
  <si>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</si>
  <si>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</si>
  <si>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</si>
  <si>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</si>
  <si>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</si>
  <si>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</si>
  <si>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</si>
  <si>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</si>
  <si>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</si>
  <si>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</si>
  <si>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</si>
  <si>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</si>
  <si>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</si>
  <si>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</si>
  <si>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</si>
  <si>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</si>
  <si>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</si>
  <si>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</si>
  <si>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</si>
  <si>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</si>
  <si>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</si>
  <si>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</si>
  <si>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</si>
  <si>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</si>
  <si>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</si>
  <si>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</si>
  <si>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</si>
  <si>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</si>
  <si>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</si>
  <si>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</si>
  <si>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</si>
  <si>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</si>
  <si>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</si>
  <si>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</si>
  <si>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</si>
  <si>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</si>
  <si>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</si>
  <si>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</si>
  <si>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</si>
  <si>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</si>
  <si>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</si>
  <si>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</si>
  <si>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</si>
  <si>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</si>
  <si>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</si>
  <si>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</si>
  <si>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</si>
  <si>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</si>
  <si>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</si>
  <si>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</si>
  <si>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</si>
  <si>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</si>
  <si>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</si>
  <si>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</si>
  <si>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</si>
  <si>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</si>
  <si>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</si>
  <si>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</si>
  <si>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</si>
  <si>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</si>
  <si>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</si>
  <si>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</si>
  <si>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</si>
  <si>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</si>
  <si>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</si>
  <si>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</si>
  <si>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</si>
  <si>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</si>
  <si>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</si>
  <si>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</si>
  <si>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</si>
  <si>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</si>
  <si>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</si>
  <si>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</si>
  <si>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</si>
  <si>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</si>
  <si>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</si>
  <si>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</si>
  <si>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</si>
  <si>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</si>
  <si>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</si>
  <si>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</si>
  <si>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</si>
  <si>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</si>
  <si>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</si>
  <si>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</si>
  <si>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</si>
  <si>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</si>
  <si>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</si>
  <si>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</si>
  <si>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</si>
  <si>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</si>
  <si>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</si>
  <si>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</si>
  <si>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</si>
  <si>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</si>
  <si>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</si>
  <si>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</si>
  <si>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</si>
  <si>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</si>
  <si>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</si>
  <si>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</si>
  <si>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</si>
  <si>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</si>
  <si>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</si>
  <si>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</si>
  <si>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</si>
  <si>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</si>
  <si>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</si>
  <si>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</si>
  <si>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</si>
  <si>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</si>
  <si>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</si>
  <si>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</si>
  <si>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</si>
  <si>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</si>
  <si>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</si>
  <si>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</si>
  <si>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</si>
  <si>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</si>
  <si>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</si>
  <si>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</si>
  <si>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</si>
  <si>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</si>
  <si>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</si>
  <si>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</si>
  <si>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</si>
  <si>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</si>
  <si>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</si>
  <si>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</si>
  <si>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</si>
  <si>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</si>
  <si>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</si>
  <si>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</si>
  <si>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</si>
  <si>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</si>
  <si>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</si>
  <si>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</si>
  <si>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</si>
  <si>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</si>
  <si>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</si>
  <si>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</si>
  <si>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</si>
  <si>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</si>
  <si>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</si>
  <si>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</si>
  <si>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</si>
  <si>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</si>
  <si>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</si>
  <si>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</si>
  <si>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</si>
  <si>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</si>
  <si>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</si>
  <si>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</si>
  <si>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</si>
  <si>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</si>
  <si>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</si>
  <si>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</si>
  <si>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</si>
  <si>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</si>
  <si>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</si>
  <si>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</si>
  <si>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</si>
  <si>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</si>
  <si>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</si>
  <si>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</si>
  <si>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</si>
  <si>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</si>
  <si>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</si>
  <si>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</si>
  <si>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</si>
  <si>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</si>
  <si>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</si>
  <si>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</si>
  <si>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</si>
  <si>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</si>
  <si>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</si>
  <si>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</si>
  <si>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</si>
  <si>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</si>
  <si>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</si>
  <si>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</si>
  <si>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</si>
  <si>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</si>
  <si>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</si>
  <si>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</si>
  <si>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</si>
  <si>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</si>
  <si>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</si>
  <si>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</si>
  <si>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</si>
  <si>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</si>
  <si>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</si>
  <si>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</si>
  <si>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</si>
  <si>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</si>
  <si>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</si>
  <si>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</si>
  <si>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</si>
  <si>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</si>
  <si>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</si>
  <si>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</si>
  <si>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</si>
  <si>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</si>
  <si>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</si>
  <si>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</si>
  <si>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</si>
  <si>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</si>
  <si>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</si>
  <si>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</si>
  <si>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</si>
  <si>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</si>
  <si>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</si>
  <si>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</si>
  <si>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</si>
  <si>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</si>
  <si>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</si>
  <si>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</si>
  <si>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</si>
  <si>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</si>
  <si>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</si>
  <si>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</si>
  <si>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</si>
  <si>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</si>
  <si>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</si>
  <si>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</si>
  <si>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</si>
  <si>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</si>
  <si>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</si>
  <si>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</si>
  <si>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</si>
  <si>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</si>
  <si>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</si>
  <si>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</si>
  <si>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</si>
  <si>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</si>
  <si>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</si>
  <si>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</si>
  <si>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</si>
  <si>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</si>
  <si>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</si>
  <si>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</si>
  <si>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</si>
  <si>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</si>
  <si>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</si>
  <si>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</si>
  <si>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</si>
  <si>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</si>
  <si>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</si>
  <si>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</si>
  <si>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</si>
  <si>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</si>
  <si>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</si>
  <si>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</si>
  <si>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</si>
  <si>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</si>
  <si>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</si>
  <si>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</si>
  <si>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</si>
  <si>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</si>
  <si>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</si>
  <si>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</si>
  <si>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</si>
  <si>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</si>
  <si>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</si>
  <si>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</si>
  <si>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</si>
  <si>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</si>
  <si>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</si>
  <si>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</si>
  <si>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</si>
  <si>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</si>
  <si>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</si>
  <si>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</si>
  <si>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</si>
  <si>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</si>
  <si>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</si>
  <si>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</si>
  <si>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</si>
  <si>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</si>
  <si>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</si>
  <si>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</si>
  <si>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</si>
  <si>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</si>
  <si>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</si>
  <si>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</si>
  <si>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</si>
  <si>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</si>
  <si>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</si>
  <si>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</si>
  <si>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</si>
  <si>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</si>
  <si>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</si>
  <si>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</si>
  <si>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</si>
  <si>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</si>
  <si>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</si>
  <si>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</si>
  <si>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</si>
  <si>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</si>
  <si>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</si>
  <si>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</si>
  <si>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</si>
  <si>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</si>
  <si>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</si>
  <si>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</si>
  <si>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</si>
  <si>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</si>
  <si>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</si>
  <si>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</si>
  <si>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</si>
  <si>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</si>
  <si>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</si>
  <si>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</si>
  <si>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</si>
  <si>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</si>
  <si>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</si>
  <si>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</si>
  <si>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</si>
  <si>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</si>
  <si>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</si>
  <si>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</si>
  <si>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</si>
  <si>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</si>
  <si>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</si>
  <si>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</si>
  <si>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</si>
  <si>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</si>
  <si>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</si>
  <si>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</si>
  <si>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</si>
  <si>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</si>
  <si>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</si>
  <si>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</si>
  <si>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</si>
  <si>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</si>
  <si>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</si>
  <si>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</si>
  <si>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</si>
  <si>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</si>
  <si>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</si>
  <si>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</si>
  <si>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</si>
  <si>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</si>
  <si>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</si>
  <si>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</si>
  <si>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</si>
  <si>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</si>
  <si>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</si>
  <si>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</si>
  <si>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</si>
  <si>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</si>
  <si>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</si>
  <si>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</si>
  <si>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</si>
  <si>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</si>
  <si>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</si>
  <si>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</si>
  <si>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</si>
  <si>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</si>
  <si>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</si>
  <si>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</si>
  <si>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</si>
  <si>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</si>
  <si>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</si>
  <si>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</si>
  <si>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</si>
  <si>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</si>
  <si>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</si>
  <si>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</si>
  <si>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</si>
  <si>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</si>
  <si>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</si>
  <si>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</si>
  <si>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</si>
  <si>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</si>
  <si>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</si>
  <si>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</si>
  <si>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</si>
  <si>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</si>
  <si>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</si>
  <si>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</si>
  <si>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</si>
  <si>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</si>
  <si>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</si>
  <si>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</si>
  <si>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</si>
  <si>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</si>
  <si>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</si>
  <si>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</si>
  <si>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</si>
  <si>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</si>
  <si>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</si>
  <si>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</si>
  <si>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</si>
  <si>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</si>
  <si>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</si>
  <si>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</si>
  <si>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</si>
  <si>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</si>
  <si>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</si>
  <si>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</si>
  <si>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</si>
  <si>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</si>
  <si>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</si>
  <si>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</si>
  <si>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</si>
  <si>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</si>
  <si>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</si>
  <si>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</si>
  <si>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</si>
  <si>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</si>
  <si>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</si>
  <si>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</si>
  <si>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</si>
  <si>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</si>
  <si>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</si>
  <si>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</si>
  <si>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</si>
  <si>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</si>
  <si>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</si>
  <si>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</si>
  <si>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</si>
  <si>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</si>
  <si>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</si>
  <si>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</si>
  <si>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</si>
  <si>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</si>
  <si>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</si>
  <si>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</si>
  <si>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</si>
  <si>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</si>
  <si>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</si>
  <si>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</si>
  <si>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</si>
  <si>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</si>
  <si>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</si>
  <si>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</si>
  <si>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</si>
  <si>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</si>
  <si>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</si>
  <si>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</si>
  <si>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</si>
  <si>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</si>
  <si>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</si>
  <si>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</si>
  <si>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</si>
  <si>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</si>
  <si>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</si>
  <si>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</si>
  <si>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</si>
  <si>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</si>
  <si>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</si>
  <si>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</si>
  <si>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</si>
  <si>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</si>
  <si>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</si>
  <si>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</si>
  <si>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</si>
  <si>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</si>
  <si>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</si>
  <si>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</si>
  <si>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</si>
  <si>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</si>
  <si>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</si>
  <si>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</si>
  <si>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</si>
  <si>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</si>
  <si>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</si>
  <si>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</si>
  <si>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</si>
  <si>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</si>
  <si>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</si>
  <si>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</si>
  <si>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</si>
  <si>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</si>
  <si>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</si>
  <si>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</si>
  <si>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</si>
  <si>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</si>
  <si>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</si>
  <si>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</si>
  <si>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</si>
  <si>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</si>
  <si>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</si>
  <si>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</si>
  <si>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</si>
  <si>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</si>
  <si>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</si>
  <si>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</si>
  <si>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</si>
  <si>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</si>
  <si>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</si>
  <si>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</si>
  <si>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</si>
  <si>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</si>
  <si>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</si>
  <si>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</si>
  <si>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</si>
  <si>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</si>
  <si>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</si>
  <si>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</si>
  <si>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</si>
  <si>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</si>
  <si>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</si>
  <si>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</si>
  <si>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</si>
  <si>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</si>
  <si>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</si>
  <si>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</si>
  <si>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</si>
  <si>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</si>
  <si>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</si>
  <si>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</si>
  <si>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</si>
  <si>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</si>
  <si>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</si>
  <si>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</si>
  <si>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</si>
  <si>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</si>
  <si>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</si>
  <si>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</si>
  <si>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</si>
  <si>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</si>
  <si>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</si>
  <si>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</si>
  <si>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</si>
  <si>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</si>
  <si>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</si>
  <si>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</si>
  <si>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</si>
  <si>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</si>
  <si>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</si>
  <si>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</si>
  <si>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</si>
  <si>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</si>
  <si>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</si>
  <si>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</si>
  <si>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</si>
  <si>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</si>
  <si>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</si>
  <si>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</si>
  <si>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</si>
  <si>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</si>
  <si>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</si>
  <si>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</si>
  <si>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</si>
  <si>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</si>
  <si>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</si>
  <si>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</si>
  <si>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</si>
  <si>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</si>
  <si>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</si>
  <si>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</si>
  <si>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</si>
  <si>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</si>
  <si>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</si>
  <si>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</si>
  <si>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</si>
  <si>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</si>
  <si>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</si>
  <si>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</si>
  <si>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</si>
  <si>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</si>
  <si>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</si>
  <si>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</si>
  <si>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</si>
  <si>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</si>
  <si>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</si>
  <si>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</si>
  <si>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</si>
  <si>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</si>
  <si>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</si>
  <si>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</si>
  <si>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</si>
  <si>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</si>
  <si>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</si>
  <si>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</si>
  <si>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</si>
  <si>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</si>
  <si>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</si>
  <si>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</si>
  <si>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</si>
  <si>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</si>
  <si>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</si>
  <si>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</si>
  <si>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</si>
  <si>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</si>
  <si>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</si>
  <si>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</si>
  <si>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</si>
  <si>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</si>
  <si>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</si>
  <si>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</si>
  <si>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</si>
  <si>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</si>
  <si>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</si>
  <si>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</si>
  <si>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</si>
  <si>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</si>
  <si>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</si>
  <si>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</si>
  <si>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</si>
  <si>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</si>
  <si>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</si>
  <si>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</si>
  <si>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</si>
  <si>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</si>
  <si>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</si>
  <si>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</si>
  <si>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</si>
  <si>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</si>
  <si>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</si>
  <si>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</si>
  <si>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</si>
  <si>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</si>
  <si>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</si>
  <si>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</si>
  <si>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</si>
  <si>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</si>
  <si>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</si>
  <si>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</si>
  <si>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</si>
  <si>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</si>
  <si>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</si>
  <si>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</si>
  <si>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</si>
  <si>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</si>
  <si>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</si>
  <si>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</si>
  <si>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</si>
  <si>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</si>
  <si>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</si>
  <si>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</si>
  <si>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</si>
  <si>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</si>
  <si>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</si>
  <si>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</si>
  <si>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</si>
  <si>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</si>
  <si>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</si>
  <si>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</si>
  <si>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</si>
  <si>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</si>
  <si>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</si>
  <si>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</si>
  <si>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</si>
  <si>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</si>
  <si>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</si>
  <si>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</si>
  <si>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</si>
  <si>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</si>
  <si>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</si>
  <si>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</si>
  <si>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</si>
  <si>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</si>
  <si>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</si>
  <si>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</si>
  <si>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</si>
  <si>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</si>
  <si>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</si>
  <si>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</si>
  <si>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</si>
  <si>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</si>
  <si>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</si>
  <si>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</si>
  <si>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</si>
  <si>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</si>
  <si>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</si>
  <si>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</si>
  <si>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</si>
  <si>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</si>
  <si>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</si>
  <si>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</si>
  <si>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</si>
  <si>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</si>
  <si>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</si>
  <si>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</si>
  <si>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</si>
  <si>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</si>
  <si>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</si>
  <si>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</si>
  <si>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</si>
  <si>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</si>
  <si>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</si>
  <si>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</si>
  <si>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</si>
  <si>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</si>
  <si>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</si>
  <si>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</si>
  <si>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</si>
  <si>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</si>
  <si>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</si>
  <si>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</si>
  <si>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</si>
  <si>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</si>
  <si>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</si>
  <si>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</si>
  <si>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</si>
  <si>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</si>
  <si>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</si>
  <si>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</si>
  <si>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</si>
  <si>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</si>
  <si>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</si>
  <si>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</si>
  <si>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</si>
  <si>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</si>
  <si>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</si>
  <si>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</si>
  <si>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</si>
  <si>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</si>
  <si>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</si>
  <si>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</si>
  <si>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</si>
  <si>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</si>
  <si>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</si>
  <si>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</si>
  <si>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</si>
  <si>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</si>
  <si>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</si>
  <si>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</si>
  <si>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</si>
  <si>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</si>
  <si>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</si>
  <si>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</si>
  <si>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</si>
  <si>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</si>
  <si>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</si>
  <si>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</si>
  <si>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</si>
  <si>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</si>
  <si>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</si>
  <si>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</si>
  <si>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</si>
  <si>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</si>
  <si>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</si>
  <si>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</si>
  <si>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</si>
  <si>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</si>
  <si>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</si>
  <si>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</si>
  <si>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</si>
  <si>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</si>
  <si>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</si>
  <si>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</si>
  <si>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</si>
  <si>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</si>
  <si>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</si>
  <si>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</si>
  <si>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</si>
  <si>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</si>
  <si>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</si>
  <si>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</si>
  <si>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</si>
  <si>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</si>
  <si>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</si>
  <si>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</si>
  <si>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</si>
  <si>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</si>
  <si>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</si>
  <si>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</si>
  <si>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</si>
  <si>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</si>
  <si>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</si>
  <si>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</si>
  <si>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</si>
  <si>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</si>
  <si>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</si>
  <si>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</si>
  <si>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</si>
  <si>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</si>
  <si>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</si>
  <si>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</si>
  <si>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</si>
  <si>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</si>
  <si>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</si>
  <si>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</si>
  <si>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</si>
  <si>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</si>
  <si>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</si>
  <si>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</si>
  <si>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</si>
  <si>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</si>
  <si>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</si>
  <si>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</si>
  <si>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</si>
  <si>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</si>
  <si>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</si>
  <si>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</si>
  <si>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</si>
  <si>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</si>
  <si>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</si>
  <si>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</si>
  <si>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</si>
  <si>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</si>
  <si>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</si>
  <si>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</si>
  <si>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</si>
  <si>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</si>
  <si>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</si>
  <si>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</si>
  <si>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</si>
  <si>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</si>
  <si>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</si>
  <si>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</si>
  <si>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</si>
  <si>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</si>
  <si>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</si>
  <si>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</si>
  <si>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</si>
  <si>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</si>
  <si>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</si>
  <si>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</si>
  <si>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</si>
  <si>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</si>
  <si>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</si>
  <si>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</si>
  <si>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</si>
  <si>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</si>
  <si>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</si>
  <si>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</si>
  <si>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</si>
  <si>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</si>
  <si>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</si>
  <si>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</si>
  <si>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</si>
  <si>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</si>
  <si>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</si>
  <si>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</si>
  <si>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</si>
  <si>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</si>
  <si>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</si>
  <si>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</si>
  <si>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</si>
  <si>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</si>
  <si>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</si>
  <si>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</si>
  <si>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</si>
  <si>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</si>
  <si>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</si>
  <si>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</si>
  <si>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</si>
  <si>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</si>
  <si>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</si>
  <si>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</si>
  <si>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</si>
  <si>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</si>
  <si>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</si>
  <si>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</si>
  <si>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</si>
  <si>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</si>
  <si>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</si>
  <si>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</si>
  <si>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</si>
  <si>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</si>
  <si>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</si>
  <si>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</si>
  <si>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</si>
  <si>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</si>
  <si>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</si>
  <si>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</si>
  <si>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</si>
  <si>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</si>
  <si>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</si>
  <si>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</si>
  <si>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</si>
  <si>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</si>
  <si>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</si>
  <si>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</si>
  <si>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</si>
  <si>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</si>
  <si>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</si>
  <si>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</si>
  <si>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</si>
  <si>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</si>
  <si>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</si>
  <si>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</si>
  <si>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</si>
  <si>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</si>
  <si>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</si>
  <si>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</si>
  <si>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</si>
  <si>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</si>
  <si>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</si>
  <si>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</si>
  <si>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</si>
  <si>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</si>
  <si>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</si>
  <si>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</si>
  <si>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</si>
  <si>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</si>
  <si>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</si>
  <si>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marzo de 2018 (b)</t>
  </si>
  <si>
    <t>Del 1 de enero al 30 de marzo de 2018 (b)</t>
  </si>
  <si>
    <t>SISTEMA MUNICIPAL PARA EL DESARROLLO INETGRAL DE LA FAMILIA DE SAN FELIPE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</si>
</sst>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2018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11490309.84</v>
      </c>
      <c r="C8" s="40">
        <f>SUM(C9:C11)</f>
        <v>2600636.36</v>
      </c>
      <c r="D8" s="40">
        <f>SUM(D9:D11)</f>
        <v>2600636.36</v>
      </c>
    </row>
    <row r="9" spans="1:11" x14ac:dyDescent="0.25">
      <c r="A9" s="53" t="s">
        <v>169</v>
      </c>
      <c r="B9" s="23">
        <v>11490309.84</v>
      </c>
      <c r="C9" s="23">
        <v>2600636.36</v>
      </c>
      <c r="D9" s="23">
        <v>2600636.36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16856222.510000002</v>
      </c>
      <c r="C13" s="40">
        <f>C14+C15</f>
        <v>3792264.06</v>
      </c>
      <c r="D13" s="40">
        <f>D14+D15</f>
        <v>3792264.06</v>
      </c>
    </row>
    <row r="14" spans="1:11" x14ac:dyDescent="0.25">
      <c r="A14" s="53" t="s">
        <v>172</v>
      </c>
      <c r="B14" s="23">
        <v>16856222.510000002</v>
      </c>
      <c r="C14" s="23">
        <v>3210812.45</v>
      </c>
      <c r="D14" s="23">
        <v>3210812.45</v>
      </c>
    </row>
    <row r="15" spans="1:11" x14ac:dyDescent="0.25">
      <c r="A15" s="53" t="s">
        <v>173</v>
      </c>
      <c r="B15" s="23">
        <v>0</v>
      </c>
      <c r="C15" s="23">
        <v>581451.61</v>
      </c>
      <c r="D15" s="23">
        <v>581451.61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-5365912.6700000018</v>
      </c>
      <c r="C21" s="40">
        <f>C8-C13+C17</f>
        <v>-1191627.7000000002</v>
      </c>
      <c r="D21" s="40">
        <f>D8-D13+D17</f>
        <v>-1191627.7000000002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-5365912.6700000018</v>
      </c>
      <c r="C23" s="40">
        <f>C21-C11</f>
        <v>-1191627.7000000002</v>
      </c>
      <c r="D23" s="40">
        <f>D21-D11</f>
        <v>-1191627.7000000002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-5365912.6700000018</v>
      </c>
      <c r="C25" s="40">
        <f>C23-C17</f>
        <v>-1191627.7000000002</v>
      </c>
      <c r="D25" s="40">
        <f>D23-D17</f>
        <v>-1191627.7000000002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-5365912.6700000018</v>
      </c>
      <c r="C33" s="61">
        <f>C25+C29</f>
        <v>-1191627.7000000002</v>
      </c>
      <c r="D33" s="61">
        <f>D25+D29</f>
        <v>-1191627.7000000002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11490309.84</v>
      </c>
      <c r="C48" s="124">
        <f>C9</f>
        <v>2600636.36</v>
      </c>
      <c r="D48" s="124">
        <f>D9</f>
        <v>2600636.36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16856222.510000002</v>
      </c>
      <c r="C53" s="60">
        <f>C14</f>
        <v>3210812.45</v>
      </c>
      <c r="D53" s="60">
        <f>D14</f>
        <v>3210812.45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-5365912.6700000018</v>
      </c>
      <c r="C57" s="61">
        <f>C48+C49-C53+C55</f>
        <v>-610176.09000000032</v>
      </c>
      <c r="D57" s="61">
        <f>D48+D49-D53+D55</f>
        <v>-610176.09000000032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-5365912.6700000018</v>
      </c>
      <c r="C59" s="61">
        <f>C57-C49</f>
        <v>-610176.09000000032</v>
      </c>
      <c r="D59" s="61">
        <f>D57-D49</f>
        <v>-610176.09000000032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581451.61</v>
      </c>
      <c r="D68" s="23">
        <f>D15</f>
        <v>581451.61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-581451.61</v>
      </c>
      <c r="D72" s="40">
        <f>D63+D64-D68+D70</f>
        <v>-581451.61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-581451.61</v>
      </c>
      <c r="D74" s="40">
        <f>D72-D64</f>
        <v>-581451.61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11490309.84</v>
      </c>
      <c r="Q2" s="18">
        <f>'Formato 4'!C8</f>
        <v>2600636.36</v>
      </c>
      <c r="R2" s="18">
        <f>'Formato 4'!D8</f>
        <v>2600636.36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11490309.84</v>
      </c>
      <c r="Q3" s="18">
        <f>'Formato 4'!C9</f>
        <v>2600636.36</v>
      </c>
      <c r="R3" s="18">
        <f>'Formato 4'!D9</f>
        <v>2600636.36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16856222.510000002</v>
      </c>
      <c r="Q6" s="18">
        <f>'Formato 4'!C13</f>
        <v>3792264.06</v>
      </c>
      <c r="R6" s="18">
        <f>'Formato 4'!D13</f>
        <v>3792264.06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16856222.510000002</v>
      </c>
      <c r="Q7" s="18">
        <f>'Formato 4'!C14</f>
        <v>3210812.45</v>
      </c>
      <c r="R7" s="18">
        <f>'Formato 4'!D14</f>
        <v>3210812.45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581451.61</v>
      </c>
      <c r="R8" s="18">
        <f>'Formato 4'!D15</f>
        <v>581451.61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-5365912.6700000018</v>
      </c>
      <c r="Q12" s="18">
        <f>'Formato 4'!C21</f>
        <v>-1191627.7000000002</v>
      </c>
      <c r="R12" s="18">
        <f>'Formato 4'!D21</f>
        <v>-1191627.7000000002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-5365912.6700000018</v>
      </c>
      <c r="Q13" s="18">
        <f>'Formato 4'!C23</f>
        <v>-1191627.7000000002</v>
      </c>
      <c r="R13" s="18">
        <f>'Formato 4'!D23</f>
        <v>-1191627.7000000002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-5365912.6700000018</v>
      </c>
      <c r="Q14" s="18">
        <f>'Formato 4'!C25</f>
        <v>-1191627.7000000002</v>
      </c>
      <c r="R14" s="18">
        <f>'Formato 4'!D25</f>
        <v>-1191627.7000000002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-5365912.6700000018</v>
      </c>
      <c r="Q18">
        <f>'Formato 4'!C33</f>
        <v>-1191627.7000000002</v>
      </c>
      <c r="R18">
        <f>'Formato 4'!D33</f>
        <v>-1191627.7000000002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11490309.84</v>
      </c>
      <c r="Q26">
        <f>'Formato 4'!C48</f>
        <v>2600636.36</v>
      </c>
      <c r="R26">
        <f>'Formato 4'!D48</f>
        <v>2600636.36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16856222.510000002</v>
      </c>
      <c r="Q30">
        <f>'Formato 4'!C53</f>
        <v>3210812.45</v>
      </c>
      <c r="R30">
        <f>'Formato 4'!D53</f>
        <v>3210812.45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581451.61</v>
      </c>
      <c r="R36">
        <f>'Formato 4'!D68</f>
        <v>581451.61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-581451.61</v>
      </c>
      <c r="R38">
        <f>'Formato 4'!D72</f>
        <v>-581451.61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-581451.61</v>
      </c>
      <c r="R39">
        <f>'Formato 4'!D74</f>
        <v>-581451.61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1" zoomScale="85" zoomScaleNormal="85" workbookViewId="0">
      <selection activeCell="C73" sqref="C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659609.84</v>
      </c>
      <c r="C12" s="60">
        <v>0</v>
      </c>
      <c r="D12" s="60">
        <v>659609.84</v>
      </c>
      <c r="E12" s="60">
        <v>143838.70000000001</v>
      </c>
      <c r="F12" s="60">
        <v>143838.70000000001</v>
      </c>
      <c r="G12" s="60">
        <f t="shared" si="0"/>
        <v>-515771.13999999996</v>
      </c>
    </row>
    <row r="13" spans="1:8" x14ac:dyDescent="0.25">
      <c r="A13" s="53" t="s">
        <v>220</v>
      </c>
      <c r="B13" s="60">
        <v>24700</v>
      </c>
      <c r="C13" s="60">
        <v>0</v>
      </c>
      <c r="D13" s="60">
        <v>24700</v>
      </c>
      <c r="E13" s="60">
        <v>2797.66</v>
      </c>
      <c r="F13" s="60">
        <v>2797.66</v>
      </c>
      <c r="G13" s="60">
        <f t="shared" si="0"/>
        <v>-21902.34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ref="G16" si="1"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ref="G28" si="3">SUM(G29:G33)</f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10806000</v>
      </c>
      <c r="C34" s="60">
        <v>0</v>
      </c>
      <c r="D34" s="60">
        <v>10806000</v>
      </c>
      <c r="E34" s="60">
        <v>2454000</v>
      </c>
      <c r="F34" s="60">
        <v>2454000</v>
      </c>
      <c r="G34" s="60">
        <f t="shared" si="4"/>
        <v>-8352000</v>
      </c>
    </row>
    <row r="35" spans="1:8" x14ac:dyDescent="0.25">
      <c r="A35" s="53" t="s">
        <v>241</v>
      </c>
      <c r="B35" s="60">
        <v>2406200</v>
      </c>
      <c r="C35" s="60">
        <v>0</v>
      </c>
      <c r="D35" s="60">
        <v>2406200</v>
      </c>
      <c r="E35" s="60">
        <v>1205782.5</v>
      </c>
      <c r="F35" s="60">
        <v>1205782.5</v>
      </c>
      <c r="G35" s="60">
        <f t="shared" ref="G35" si="5">G36</f>
        <v>-1200417.5</v>
      </c>
    </row>
    <row r="36" spans="1:8" x14ac:dyDescent="0.25">
      <c r="A36" s="63" t="s">
        <v>242</v>
      </c>
      <c r="B36" s="60">
        <v>2406200</v>
      </c>
      <c r="C36" s="60">
        <v>0</v>
      </c>
      <c r="D36" s="60">
        <v>2406200</v>
      </c>
      <c r="E36" s="60">
        <v>1205782.5</v>
      </c>
      <c r="F36" s="60">
        <v>1205782.5</v>
      </c>
      <c r="G36" s="60">
        <f>F36-B36</f>
        <v>-1200417.5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6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13896509.84</v>
      </c>
      <c r="C41" s="61">
        <f t="shared" si="7"/>
        <v>0</v>
      </c>
      <c r="D41" s="61">
        <f t="shared" si="7"/>
        <v>13896509.84</v>
      </c>
      <c r="E41" s="61">
        <f t="shared" si="7"/>
        <v>3806418.86</v>
      </c>
      <c r="F41" s="61">
        <f t="shared" si="7"/>
        <v>3806418.86</v>
      </c>
      <c r="G41" s="61">
        <f t="shared" si="7"/>
        <v>-10090090.98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f t="shared" ref="E45:G45" si="8">SUM(E46:E53)</f>
        <v>0</v>
      </c>
      <c r="F45" s="60"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10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f t="shared" ref="F59:G59" si="11">SUM(F60:F61)</f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3">B68</f>
        <v>325700</v>
      </c>
      <c r="C67" s="61">
        <f t="shared" si="13"/>
        <v>350848.34</v>
      </c>
      <c r="D67" s="61">
        <f t="shared" si="13"/>
        <v>676548.34</v>
      </c>
      <c r="E67" s="61">
        <f t="shared" si="13"/>
        <v>0</v>
      </c>
      <c r="F67" s="61">
        <f t="shared" si="13"/>
        <v>0</v>
      </c>
      <c r="G67" s="61">
        <f t="shared" si="13"/>
        <v>-325700</v>
      </c>
    </row>
    <row r="68" spans="1:7" x14ac:dyDescent="0.25">
      <c r="A68" s="53" t="s">
        <v>269</v>
      </c>
      <c r="B68" s="60">
        <v>325700</v>
      </c>
      <c r="C68" s="60">
        <v>350848.34</v>
      </c>
      <c r="D68" s="60">
        <v>676548.34</v>
      </c>
      <c r="E68" s="60">
        <v>0</v>
      </c>
      <c r="F68" s="60">
        <v>0</v>
      </c>
      <c r="G68" s="60">
        <v>-325700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14222209.84</v>
      </c>
      <c r="C70" s="61">
        <f t="shared" si="14"/>
        <v>350848.34</v>
      </c>
      <c r="D70" s="61">
        <f t="shared" si="14"/>
        <v>14573058.18</v>
      </c>
      <c r="E70" s="61">
        <f t="shared" si="14"/>
        <v>3806418.86</v>
      </c>
      <c r="F70" s="61">
        <f t="shared" si="14"/>
        <v>3806418.86</v>
      </c>
      <c r="G70" s="61">
        <f t="shared" si="14"/>
        <v>-10415790.98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325700</v>
      </c>
      <c r="C73" s="60">
        <v>350848.34</v>
      </c>
      <c r="D73" s="60">
        <v>676548.34</v>
      </c>
      <c r="E73" s="60">
        <v>0</v>
      </c>
      <c r="F73" s="60">
        <v>0</v>
      </c>
      <c r="G73" s="60">
        <f>F73-B73</f>
        <v>-325700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325700</v>
      </c>
      <c r="C75" s="61">
        <f t="shared" si="15"/>
        <v>350848.34</v>
      </c>
      <c r="D75" s="61">
        <f t="shared" si="15"/>
        <v>676548.34</v>
      </c>
      <c r="E75" s="61">
        <f t="shared" si="15"/>
        <v>0</v>
      </c>
      <c r="F75" s="61">
        <f t="shared" si="15"/>
        <v>0</v>
      </c>
      <c r="G75" s="61">
        <f t="shared" si="15"/>
        <v>-325700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659609.84</v>
      </c>
      <c r="Q6" s="18">
        <f>'Formato 5'!C12</f>
        <v>0</v>
      </c>
      <c r="R6" s="18">
        <f>'Formato 5'!D12</f>
        <v>659609.84</v>
      </c>
      <c r="S6" s="18">
        <f>'Formato 5'!E12</f>
        <v>143838.70000000001</v>
      </c>
      <c r="T6" s="18">
        <f>'Formato 5'!F12</f>
        <v>143838.70000000001</v>
      </c>
      <c r="U6" s="18">
        <f>'Formato 5'!G12</f>
        <v>-515771.13999999996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24700</v>
      </c>
      <c r="Q7" s="18">
        <f>'Formato 5'!C13</f>
        <v>0</v>
      </c>
      <c r="R7" s="18">
        <f>'Formato 5'!D13</f>
        <v>24700</v>
      </c>
      <c r="S7" s="18">
        <f>'Formato 5'!E13</f>
        <v>2797.66</v>
      </c>
      <c r="T7" s="18">
        <f>'Formato 5'!F13</f>
        <v>2797.66</v>
      </c>
      <c r="U7" s="18">
        <f>'Formato 5'!G13</f>
        <v>-21902.34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10806000</v>
      </c>
      <c r="Q28" s="18">
        <f>'Formato 5'!C34</f>
        <v>0</v>
      </c>
      <c r="R28" s="18">
        <f>'Formato 5'!D34</f>
        <v>10806000</v>
      </c>
      <c r="S28" s="18">
        <f>'Formato 5'!E34</f>
        <v>2454000</v>
      </c>
      <c r="T28" s="18">
        <f>'Formato 5'!F34</f>
        <v>2454000</v>
      </c>
      <c r="U28" s="18">
        <f>'Formato 5'!G34</f>
        <v>-8352000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2406200</v>
      </c>
      <c r="Q29" s="18">
        <f>'Formato 5'!C35</f>
        <v>0</v>
      </c>
      <c r="R29" s="18">
        <f>'Formato 5'!D35</f>
        <v>2406200</v>
      </c>
      <c r="S29" s="18">
        <f>'Formato 5'!E35</f>
        <v>1205782.5</v>
      </c>
      <c r="T29" s="18">
        <f>'Formato 5'!F35</f>
        <v>1205782.5</v>
      </c>
      <c r="U29" s="18">
        <f>'Formato 5'!G35</f>
        <v>-1200417.5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2406200</v>
      </c>
      <c r="Q30" s="18">
        <f>'Formato 5'!C36</f>
        <v>0</v>
      </c>
      <c r="R30" s="18">
        <f>'Formato 5'!D36</f>
        <v>2406200</v>
      </c>
      <c r="S30" s="18">
        <f>'Formato 5'!E36</f>
        <v>1205782.5</v>
      </c>
      <c r="T30" s="18">
        <f>'Formato 5'!F36</f>
        <v>1205782.5</v>
      </c>
      <c r="U30" s="18">
        <f>'Formato 5'!G36</f>
        <v>-1200417.5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13896509.84</v>
      </c>
      <c r="Q34">
        <f>'Formato 5'!C41</f>
        <v>0</v>
      </c>
      <c r="R34">
        <f>'Formato 5'!D41</f>
        <v>13896509.84</v>
      </c>
      <c r="S34">
        <f>'Formato 5'!E41</f>
        <v>3806418.86</v>
      </c>
      <c r="T34">
        <f>'Formato 5'!F41</f>
        <v>3806418.86</v>
      </c>
      <c r="U34">
        <f>'Formato 5'!G41</f>
        <v>-10090090.98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325700</v>
      </c>
      <c r="Q57">
        <f>'Formato 5'!C67</f>
        <v>350848.34</v>
      </c>
      <c r="R57">
        <f>'Formato 5'!D67</f>
        <v>676548.34</v>
      </c>
      <c r="S57">
        <f>'Formato 5'!E67</f>
        <v>0</v>
      </c>
      <c r="T57">
        <f>'Formato 5'!F67</f>
        <v>0</v>
      </c>
      <c r="U57">
        <f>'Formato 5'!G67</f>
        <v>-325700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325700</v>
      </c>
      <c r="Q58">
        <f>'Formato 5'!C68</f>
        <v>350848.34</v>
      </c>
      <c r="R58">
        <f>'Formato 5'!D68</f>
        <v>676548.34</v>
      </c>
      <c r="S58">
        <f>'Formato 5'!E68</f>
        <v>0</v>
      </c>
      <c r="T58">
        <f>'Formato 5'!F68</f>
        <v>0</v>
      </c>
      <c r="U58">
        <f>'Formato 5'!G68</f>
        <v>-325700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325700</v>
      </c>
      <c r="Q60">
        <f>'Formato 5'!C73</f>
        <v>350848.34</v>
      </c>
      <c r="R60">
        <f>'Formato 5'!D73</f>
        <v>676548.34</v>
      </c>
      <c r="S60">
        <f>'Formato 5'!E73</f>
        <v>0</v>
      </c>
      <c r="T60">
        <f>'Formato 5'!F73</f>
        <v>0</v>
      </c>
      <c r="U60">
        <f>'Formato 5'!G73</f>
        <v>-325700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325700</v>
      </c>
      <c r="Q62">
        <f>'Formato 5'!C75</f>
        <v>350848.34</v>
      </c>
      <c r="R62">
        <f>'Formato 5'!D75</f>
        <v>676548.34</v>
      </c>
      <c r="S62">
        <f>'Formato 5'!E75</f>
        <v>0</v>
      </c>
      <c r="T62">
        <f>'Formato 5'!F75</f>
        <v>0</v>
      </c>
      <c r="U62">
        <f>'Formato 5'!G75</f>
        <v>-325700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8" zoomScale="90" zoomScaleNormal="90" zoomScalePageLayoutView="90" workbookViewId="0">
      <selection activeCell="F160" sqref="F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SISTEMA MUNICIPAL PARA EL DESARROLLO INETGRAL DE LA FAMILIA DE SAN FELIPE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11946327.5</v>
      </c>
      <c r="C9" s="79">
        <f t="shared" si="0"/>
        <v>-2758522.89</v>
      </c>
      <c r="D9" s="79">
        <f t="shared" si="0"/>
        <v>9187804.6099999994</v>
      </c>
      <c r="E9" s="79">
        <f t="shared" si="0"/>
        <v>1934649.95</v>
      </c>
      <c r="F9" s="79">
        <f t="shared" si="0"/>
        <v>1934649.95</v>
      </c>
      <c r="G9" s="79">
        <f t="shared" si="0"/>
        <v>7253154.6600000001</v>
      </c>
    </row>
    <row r="10" spans="1:7" x14ac:dyDescent="0.25">
      <c r="A10" s="83" t="s">
        <v>286</v>
      </c>
      <c r="B10" s="80">
        <v>11946327.5</v>
      </c>
      <c r="C10" s="80">
        <v>-2758522.89</v>
      </c>
      <c r="D10" s="80">
        <v>9187804.6099999994</v>
      </c>
      <c r="E10" s="80">
        <v>1934649.95</v>
      </c>
      <c r="F10" s="80">
        <v>1934649.95</v>
      </c>
      <c r="G10" s="80">
        <v>7253154.6600000001</v>
      </c>
    </row>
    <row r="11" spans="1:7" x14ac:dyDescent="0.25">
      <c r="A11" s="84" t="s">
        <v>287</v>
      </c>
      <c r="B11" s="80"/>
      <c r="C11" s="80">
        <v>0</v>
      </c>
      <c r="D11" s="80">
        <v>0</v>
      </c>
      <c r="E11" s="80">
        <v>0</v>
      </c>
      <c r="F11" s="80">
        <v>0</v>
      </c>
      <c r="G11" s="80">
        <f t="shared" ref="G11:G17" si="1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1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1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1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1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1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1"/>
        <v>0</v>
      </c>
    </row>
    <row r="18" spans="1:7" x14ac:dyDescent="0.25">
      <c r="A18" s="83" t="s">
        <v>294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f t="shared" ref="G18" si="2"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3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3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3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3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3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3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3"/>
        <v>0</v>
      </c>
    </row>
    <row r="28" spans="1:7" x14ac:dyDescent="0.25">
      <c r="A28" s="83" t="s">
        <v>304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f t="shared" ref="G28" si="4">SUM(G29:G37)</f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5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5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5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f t="shared" ref="G38" si="6">SUM(G39:G47)</f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v>0</v>
      </c>
      <c r="C48" s="80">
        <v>0</v>
      </c>
      <c r="D48" s="80">
        <v>0</v>
      </c>
      <c r="E48" s="80">
        <v>0</v>
      </c>
      <c r="F48" s="80">
        <v>0</v>
      </c>
      <c r="G48" s="80">
        <f t="shared" ref="G48" si="8">SUM(G49:G57)</f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v>0</v>
      </c>
      <c r="C58" s="80">
        <v>0</v>
      </c>
      <c r="D58" s="80">
        <v>0</v>
      </c>
      <c r="E58" s="80">
        <v>0</v>
      </c>
      <c r="F58" s="80">
        <v>0</v>
      </c>
      <c r="G58" s="80">
        <f t="shared" ref="G58" si="10">SUM(G59:G61)</f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f t="shared" ref="G62" si="11">SUM(G63:G67,G69:G70)</f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v>0</v>
      </c>
      <c r="C71" s="80">
        <v>0</v>
      </c>
      <c r="D71" s="80">
        <v>0</v>
      </c>
      <c r="E71" s="80">
        <v>0</v>
      </c>
      <c r="F71" s="80">
        <v>0</v>
      </c>
      <c r="G71" s="80">
        <f t="shared" ref="G71" si="13">SUM(G72:G74)</f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v>0</v>
      </c>
      <c r="C75" s="80">
        <v>0</v>
      </c>
      <c r="D75" s="80">
        <v>0</v>
      </c>
      <c r="E75" s="80">
        <v>0</v>
      </c>
      <c r="F75" s="80">
        <v>0</v>
      </c>
      <c r="G75" s="80">
        <f t="shared" ref="G75" si="14">SUM(G76:G82)</f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2432822.89</v>
      </c>
      <c r="D84" s="79">
        <f t="shared" si="16"/>
        <v>2432822.89</v>
      </c>
      <c r="E84" s="79">
        <f t="shared" si="16"/>
        <v>574918.23</v>
      </c>
      <c r="F84" s="79">
        <f t="shared" si="16"/>
        <v>574918.23</v>
      </c>
      <c r="G84" s="79">
        <f t="shared" si="16"/>
        <v>1857904.66</v>
      </c>
    </row>
    <row r="85" spans="1:7" x14ac:dyDescent="0.25">
      <c r="A85" s="83" t="s">
        <v>286</v>
      </c>
      <c r="B85" s="80">
        <v>0</v>
      </c>
      <c r="C85" s="80">
        <v>2432822.89</v>
      </c>
      <c r="D85" s="80">
        <v>2432822.89</v>
      </c>
      <c r="E85" s="80">
        <v>574918.23</v>
      </c>
      <c r="F85" s="80">
        <v>574918.23</v>
      </c>
      <c r="G85" s="80">
        <v>1857904.66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7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7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7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7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7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7"/>
        <v>0</v>
      </c>
    </row>
    <row r="93" spans="1:7" x14ac:dyDescent="0.25">
      <c r="A93" s="83" t="s">
        <v>294</v>
      </c>
      <c r="B93" s="80">
        <v>0</v>
      </c>
      <c r="C93" s="80">
        <v>0</v>
      </c>
      <c r="D93" s="80">
        <v>0</v>
      </c>
      <c r="E93" s="80">
        <v>0</v>
      </c>
      <c r="F93" s="80">
        <v>0</v>
      </c>
      <c r="G93" s="80">
        <f t="shared" ref="G93" si="18">SUM(G94:G102)</f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19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19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19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19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19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19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19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19"/>
        <v>0</v>
      </c>
    </row>
    <row r="103" spans="1:7" x14ac:dyDescent="0.25">
      <c r="A103" s="83" t="s">
        <v>304</v>
      </c>
      <c r="B103" s="80">
        <v>0</v>
      </c>
      <c r="C103" s="80">
        <v>0</v>
      </c>
      <c r="D103" s="80">
        <v>0</v>
      </c>
      <c r="E103" s="80">
        <v>0</v>
      </c>
      <c r="F103" s="80">
        <v>0</v>
      </c>
      <c r="G103" s="80">
        <f t="shared" ref="G103" si="20">SUM(G104:G112)</f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1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1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1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1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1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1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1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1"/>
        <v>0</v>
      </c>
    </row>
    <row r="113" spans="1:7" x14ac:dyDescent="0.25">
      <c r="A113" s="83" t="s">
        <v>314</v>
      </c>
      <c r="B113" s="80">
        <v>0</v>
      </c>
      <c r="C113" s="80">
        <v>0</v>
      </c>
      <c r="D113" s="80">
        <v>0</v>
      </c>
      <c r="E113" s="80">
        <v>0</v>
      </c>
      <c r="F113" s="80">
        <v>0</v>
      </c>
      <c r="G113" s="80">
        <f t="shared" ref="G113" si="22">SUM(G114:G122)</f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3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3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3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3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3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3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3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3"/>
        <v>0</v>
      </c>
    </row>
    <row r="123" spans="1:7" x14ac:dyDescent="0.25">
      <c r="A123" s="83" t="s">
        <v>324</v>
      </c>
      <c r="B123" s="80">
        <v>0</v>
      </c>
      <c r="C123" s="80">
        <v>0</v>
      </c>
      <c r="D123" s="80">
        <v>0</v>
      </c>
      <c r="E123" s="80">
        <v>0</v>
      </c>
      <c r="F123" s="80">
        <v>0</v>
      </c>
      <c r="G123" s="80">
        <f t="shared" ref="G123" si="24">SUM(G124:G132)</f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5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5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5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5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5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5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5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5"/>
        <v>0</v>
      </c>
    </row>
    <row r="133" spans="1:7" x14ac:dyDescent="0.25">
      <c r="A133" s="83" t="s">
        <v>334</v>
      </c>
      <c r="B133" s="80">
        <v>0</v>
      </c>
      <c r="C133" s="80">
        <v>0</v>
      </c>
      <c r="D133" s="80">
        <v>0</v>
      </c>
      <c r="E133" s="80">
        <v>0</v>
      </c>
      <c r="F133" s="80">
        <v>0</v>
      </c>
      <c r="G133" s="80">
        <f t="shared" ref="G133" si="26">SUM(G134:G136)</f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v>0</v>
      </c>
      <c r="C137" s="80">
        <v>0</v>
      </c>
      <c r="D137" s="80">
        <v>0</v>
      </c>
      <c r="E137" s="80">
        <v>0</v>
      </c>
      <c r="F137" s="80">
        <v>0</v>
      </c>
      <c r="G137" s="80">
        <f t="shared" ref="G137" si="27">SUM(G138:G142,G144:G145)</f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8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8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8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8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8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8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8"/>
        <v>0</v>
      </c>
    </row>
    <row r="146" spans="1:7" x14ac:dyDescent="0.25">
      <c r="A146" s="83" t="s">
        <v>347</v>
      </c>
      <c r="B146" s="80">
        <v>0</v>
      </c>
      <c r="C146" s="80">
        <v>0</v>
      </c>
      <c r="D146" s="80">
        <v>0</v>
      </c>
      <c r="E146" s="80">
        <v>0</v>
      </c>
      <c r="F146" s="80">
        <v>0</v>
      </c>
      <c r="G146" s="80">
        <f t="shared" ref="G146" si="29">SUM(G147:G149)</f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v>0</v>
      </c>
      <c r="C150" s="80">
        <v>0</v>
      </c>
      <c r="D150" s="80">
        <v>0</v>
      </c>
      <c r="E150" s="80">
        <v>0</v>
      </c>
      <c r="F150" s="80">
        <v>0</v>
      </c>
      <c r="G150" s="80">
        <f t="shared" ref="G150" si="30">SUM(G151:G157)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1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1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1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1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1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2">B9+B84</f>
        <v>11946327.5</v>
      </c>
      <c r="C159" s="79">
        <f t="shared" si="32"/>
        <v>-325700</v>
      </c>
      <c r="D159" s="79">
        <f t="shared" si="32"/>
        <v>11620627.5</v>
      </c>
      <c r="E159" s="79">
        <f t="shared" si="32"/>
        <v>2509568.1799999997</v>
      </c>
      <c r="F159" s="79">
        <f t="shared" si="32"/>
        <v>2509568.1799999997</v>
      </c>
      <c r="G159" s="79">
        <f t="shared" si="32"/>
        <v>9111059.3200000003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11946327.5</v>
      </c>
      <c r="Q2" s="18">
        <f>'Formato 6 a)'!C9</f>
        <v>-2758522.89</v>
      </c>
      <c r="R2" s="18">
        <f>'Formato 6 a)'!D9</f>
        <v>9187804.6099999994</v>
      </c>
      <c r="S2" s="18">
        <f>'Formato 6 a)'!E9</f>
        <v>1934649.95</v>
      </c>
      <c r="T2" s="18">
        <f>'Formato 6 a)'!F9</f>
        <v>1934649.95</v>
      </c>
      <c r="U2" s="18">
        <f>'Formato 6 a)'!G9</f>
        <v>7253154.6600000001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11946327.5</v>
      </c>
      <c r="Q3" s="18">
        <f>'Formato 6 a)'!C10</f>
        <v>-2758522.89</v>
      </c>
      <c r="R3" s="18">
        <f>'Formato 6 a)'!D10</f>
        <v>9187804.6099999994</v>
      </c>
      <c r="S3" s="18">
        <f>'Formato 6 a)'!E10</f>
        <v>1934649.95</v>
      </c>
      <c r="T3" s="18">
        <f>'Formato 6 a)'!F10</f>
        <v>1934649.95</v>
      </c>
      <c r="U3" s="18">
        <f>'Formato 6 a)'!G10</f>
        <v>7253154.6600000001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2432822.89</v>
      </c>
      <c r="R76">
        <f>'Formato 6 a)'!D84</f>
        <v>2432822.89</v>
      </c>
      <c r="S76">
        <f>'Formato 6 a)'!E84</f>
        <v>574918.23</v>
      </c>
      <c r="T76">
        <f>'Formato 6 a)'!F84</f>
        <v>574918.23</v>
      </c>
      <c r="U76">
        <f>'Formato 6 a)'!G84</f>
        <v>1857904.66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2432822.89</v>
      </c>
      <c r="R77">
        <f>'Formato 6 a)'!D85</f>
        <v>2432822.89</v>
      </c>
      <c r="S77">
        <f>'Formato 6 a)'!E85</f>
        <v>574918.23</v>
      </c>
      <c r="T77">
        <f>'Formato 6 a)'!F85</f>
        <v>574918.23</v>
      </c>
      <c r="U77">
        <f>'Formato 6 a)'!G85</f>
        <v>1857904.66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11946327.5</v>
      </c>
      <c r="Q150">
        <f>'Formato 6 a)'!C159</f>
        <v>-325700</v>
      </c>
      <c r="R150">
        <f>'Formato 6 a)'!D159</f>
        <v>11620627.5</v>
      </c>
      <c r="S150">
        <f>'Formato 6 a)'!E159</f>
        <v>2509568.1799999997</v>
      </c>
      <c r="T150">
        <f>'Formato 6 a)'!F159</f>
        <v>2509568.1799999997</v>
      </c>
      <c r="U150">
        <f>'Formato 6 a)'!G159</f>
        <v>9111059.3200000003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abSelected="1" zoomScale="90" zoomScaleNormal="90" workbookViewId="0">
      <selection activeCell="C16" sqref="C1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28</v>
      </c>
      <c r="C9" s="70">
        <f t="shared" si="0"/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x14ac:dyDescent="0.25">
      <c r="A10" s="53" t="s">
        <v>364</v>
      </c>
      <c r="B10" s="71">
        <f t="shared" ref="B10:G10" si="1">SUM(B11:B18)</f>
        <v>8</v>
      </c>
      <c r="C10" s="71">
        <f t="shared" si="1"/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 t="shared" si="1"/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x14ac:dyDescent="0.2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x14ac:dyDescent="0.2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x14ac:dyDescent="0.2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x14ac:dyDescent="0.2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x14ac:dyDescent="0.2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x14ac:dyDescent="0.25">
      <c r="A19" s="53" t="s">
        <v>373</v>
      </c>
      <c r="B19" s="71">
        <f t="shared" ref="B19:G19" si="3">SUM(B20:B26)</f>
        <v>7</v>
      </c>
      <c r="C19" s="71">
        <f t="shared" si="3"/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 t="shared" si="3"/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x14ac:dyDescent="0.2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x14ac:dyDescent="0.2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x14ac:dyDescent="0.2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 t="shared" ref="B27:G27" si="5">SUM(B28:B36)</f>
        <v>9</v>
      </c>
      <c r="C27" s="71">
        <f t="shared" si="5"/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 t="shared" si="5"/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x14ac:dyDescent="0.2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 t="shared" ref="B37:G37" si="7">SUM(B38:B41)</f>
        <v>4</v>
      </c>
      <c r="C37" s="71">
        <f t="shared" si="7"/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 t="shared" si="7"/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>D40-E40</f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>D41-E41</f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28</v>
      </c>
      <c r="C43" s="73">
        <f t="shared" si="8"/>
        <v>28</v>
      </c>
      <c r="D43" s="73">
        <f t="shared" si="8"/>
        <v>84</v>
      </c>
      <c r="E43" s="73">
        <f t="shared" si="8"/>
        <v>28</v>
      </c>
      <c r="F43" s="73">
        <f t="shared" si="8"/>
        <v>28</v>
      </c>
      <c r="G43" s="73">
        <f t="shared" si="8"/>
        <v>56</v>
      </c>
    </row>
    <row r="44" spans="1:7" x14ac:dyDescent="0.25">
      <c r="A44" s="53" t="s">
        <v>430</v>
      </c>
      <c r="B44" s="72">
        <f t="shared" ref="B44:G44" si="9">SUM(B45:B52)</f>
        <v>8</v>
      </c>
      <c r="C44" s="72">
        <f t="shared" si="9"/>
        <v>8</v>
      </c>
      <c r="D44" s="72">
        <f t="shared" si="9"/>
        <v>24</v>
      </c>
      <c r="E44" s="72">
        <f t="shared" si="9"/>
        <v>8</v>
      </c>
      <c r="F44" s="72">
        <f t="shared" si="9"/>
        <v>8</v>
      </c>
      <c r="G44" s="72">
        <f t="shared" si="9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0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0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0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0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0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0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0"/>
        <v>2</v>
      </c>
    </row>
    <row r="53" spans="1:7" x14ac:dyDescent="0.25">
      <c r="A53" s="53" t="s">
        <v>373</v>
      </c>
      <c r="B53" s="71">
        <f t="shared" ref="B53:G53" si="11">SUM(B54:B60)</f>
        <v>7</v>
      </c>
      <c r="C53" s="71">
        <f t="shared" si="11"/>
        <v>7</v>
      </c>
      <c r="D53" s="71">
        <f t="shared" si="11"/>
        <v>21</v>
      </c>
      <c r="E53" s="71">
        <f t="shared" si="11"/>
        <v>7</v>
      </c>
      <c r="F53" s="71">
        <f t="shared" si="11"/>
        <v>7</v>
      </c>
      <c r="G53" s="71">
        <f t="shared" si="11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2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2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2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2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2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2"/>
        <v>2</v>
      </c>
    </row>
    <row r="61" spans="1:7" x14ac:dyDescent="0.25">
      <c r="A61" s="53" t="s">
        <v>381</v>
      </c>
      <c r="B61" s="71">
        <f t="shared" ref="B61:G61" si="13">SUM(B62:B70)</f>
        <v>9</v>
      </c>
      <c r="C61" s="71">
        <f t="shared" si="13"/>
        <v>9</v>
      </c>
      <c r="D61" s="71">
        <f t="shared" si="13"/>
        <v>27</v>
      </c>
      <c r="E61" s="71">
        <f t="shared" si="13"/>
        <v>9</v>
      </c>
      <c r="F61" s="71">
        <f t="shared" si="13"/>
        <v>9</v>
      </c>
      <c r="G61" s="71">
        <f t="shared" si="13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4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4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4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4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4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4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4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4"/>
        <v>2</v>
      </c>
    </row>
    <row r="71" spans="1:8" x14ac:dyDescent="0.25">
      <c r="A71" s="64" t="s">
        <v>3299</v>
      </c>
      <c r="B71" s="74">
        <f t="shared" ref="B71:G71" si="15">SUM(B72:B75)</f>
        <v>4</v>
      </c>
      <c r="C71" s="74">
        <f t="shared" si="15"/>
        <v>4</v>
      </c>
      <c r="D71" s="74">
        <f t="shared" si="15"/>
        <v>12</v>
      </c>
      <c r="E71" s="74">
        <f t="shared" si="15"/>
        <v>4</v>
      </c>
      <c r="F71" s="74">
        <f t="shared" si="15"/>
        <v>4</v>
      </c>
      <c r="G71" s="74">
        <f t="shared" si="15"/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>D74-E74</f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>D75-E75</f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56</v>
      </c>
      <c r="C77" s="73">
        <f t="shared" si="16"/>
        <v>56</v>
      </c>
      <c r="D77" s="73">
        <f t="shared" si="16"/>
        <v>168</v>
      </c>
      <c r="E77" s="73">
        <f t="shared" si="16"/>
        <v>56</v>
      </c>
      <c r="F77" s="73">
        <f t="shared" si="16"/>
        <v>56</v>
      </c>
      <c r="G77" s="73">
        <f t="shared" si="16"/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INETGRAL DE LA FAMILIA DE SAN FELIPE GUANAJUATO, Gobierno del Estado de Guanajuato</v>
      </c>
    </row>
    <row r="7" spans="2:3" x14ac:dyDescent="0.25">
      <c r="C7" t="str">
        <f>CONCATENATE(ENTE_PUBLICO," (a)")</f>
        <v>SISTEMA MUNICIPAL PARA EL DESARROLLO INETGRAL DE LA FAMILIA DE SAN FELIPE GUANAJUATO,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3302</v>
      </c>
    </row>
    <row r="15" spans="2:3" x14ac:dyDescent="0.25">
      <c r="C15" s="24">
        <v>1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8</v>
      </c>
      <c r="C9" s="66">
        <f t="shared" si="0"/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 t="shared" si="0"/>
        <v>16</v>
      </c>
    </row>
    <row r="10" spans="1:7" x14ac:dyDescent="0.2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x14ac:dyDescent="0.2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x14ac:dyDescent="0.25">
      <c r="A12" s="53" t="s">
        <v>403</v>
      </c>
      <c r="B12" s="67">
        <f t="shared" ref="B12:G12" si="1">B13+B14</f>
        <v>2</v>
      </c>
      <c r="C12" s="67">
        <f t="shared" si="1"/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 t="shared" si="1"/>
        <v>4</v>
      </c>
    </row>
    <row r="13" spans="1:7" x14ac:dyDescent="0.2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>D15-E15</f>
        <v>2</v>
      </c>
    </row>
    <row r="16" spans="1:7" x14ac:dyDescent="0.25">
      <c r="A16" s="64" t="s">
        <v>407</v>
      </c>
      <c r="B16" s="67">
        <f t="shared" ref="B16:G16" si="2">B17+B18</f>
        <v>2</v>
      </c>
      <c r="C16" s="67">
        <f t="shared" si="2"/>
        <v>2</v>
      </c>
      <c r="D16" s="67">
        <f t="shared" si="2"/>
        <v>6</v>
      </c>
      <c r="E16" s="67">
        <f t="shared" si="2"/>
        <v>2</v>
      </c>
      <c r="F16" s="67">
        <f t="shared" si="2"/>
        <v>2</v>
      </c>
      <c r="G16" s="67">
        <f t="shared" si="2"/>
        <v>4</v>
      </c>
    </row>
    <row r="17" spans="1:7" x14ac:dyDescent="0.2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x14ac:dyDescent="0.2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x14ac:dyDescent="0.2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8</v>
      </c>
      <c r="C21" s="66">
        <f t="shared" si="3"/>
        <v>8</v>
      </c>
      <c r="D21" s="66">
        <f t="shared" si="3"/>
        <v>24</v>
      </c>
      <c r="E21" s="66">
        <f t="shared" si="3"/>
        <v>8</v>
      </c>
      <c r="F21" s="66">
        <f t="shared" si="3"/>
        <v>8</v>
      </c>
      <c r="G21" s="66">
        <f t="shared" si="3"/>
        <v>16</v>
      </c>
    </row>
    <row r="22" spans="1:7" s="24" customFormat="1" x14ac:dyDescent="0.2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x14ac:dyDescent="0.2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x14ac:dyDescent="0.25">
      <c r="A24" s="53" t="s">
        <v>403</v>
      </c>
      <c r="B24" s="67">
        <f t="shared" ref="B24:G24" si="4">B25+B26</f>
        <v>2</v>
      </c>
      <c r="C24" s="67">
        <f t="shared" si="4"/>
        <v>2</v>
      </c>
      <c r="D24" s="67">
        <f t="shared" si="4"/>
        <v>6</v>
      </c>
      <c r="E24" s="67">
        <f t="shared" si="4"/>
        <v>2</v>
      </c>
      <c r="F24" s="67">
        <f t="shared" si="4"/>
        <v>2</v>
      </c>
      <c r="G24" s="67">
        <f t="shared" si="4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>D27-E27</f>
        <v>2</v>
      </c>
    </row>
    <row r="28" spans="1:7" s="24" customFormat="1" x14ac:dyDescent="0.25">
      <c r="A28" s="64" t="s">
        <v>407</v>
      </c>
      <c r="B28" s="67">
        <f t="shared" ref="B28:G28" si="5">B29+B30</f>
        <v>2</v>
      </c>
      <c r="C28" s="67">
        <f t="shared" si="5"/>
        <v>2</v>
      </c>
      <c r="D28" s="67">
        <f t="shared" si="5"/>
        <v>6</v>
      </c>
      <c r="E28" s="67">
        <f t="shared" si="5"/>
        <v>2</v>
      </c>
      <c r="F28" s="67">
        <f t="shared" si="5"/>
        <v>2</v>
      </c>
      <c r="G28" s="67">
        <f t="shared" si="5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>D31-E31</f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16</v>
      </c>
      <c r="C33" s="66">
        <f t="shared" si="6"/>
        <v>16</v>
      </c>
      <c r="D33" s="66">
        <f t="shared" si="6"/>
        <v>48</v>
      </c>
      <c r="E33" s="66">
        <f t="shared" si="6"/>
        <v>16</v>
      </c>
      <c r="F33" s="66">
        <f t="shared" si="6"/>
        <v>16</v>
      </c>
      <c r="G33" s="66">
        <f t="shared" si="6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Felipe,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12</v>
      </c>
      <c r="C8" s="59">
        <f t="shared" si="0"/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x14ac:dyDescent="0.2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x14ac:dyDescent="0.2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5</v>
      </c>
      <c r="C22" s="61">
        <f t="shared" si="1"/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x14ac:dyDescent="0.2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1</v>
      </c>
      <c r="C29" s="61">
        <f t="shared" si="2"/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18</v>
      </c>
      <c r="C32" s="61">
        <f t="shared" si="3"/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 t="shared" si="3"/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 t="shared" ref="B37:G37" si="4">B36+B35</f>
        <v>2</v>
      </c>
      <c r="C37" s="61">
        <f t="shared" si="4"/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 t="shared" si="4"/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 Felipe,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 t="shared" ref="B8:G8" si="0">SUM(B9:B17)</f>
        <v>9</v>
      </c>
      <c r="C8" s="59">
        <f t="shared" si="0"/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9</v>
      </c>
      <c r="C19" s="61">
        <f t="shared" si="1"/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18</v>
      </c>
      <c r="C30" s="61">
        <f t="shared" si="2"/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466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Felipe,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467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 t="shared" ref="B7:G7" si="0">SUM(B8:B19)</f>
        <v>9</v>
      </c>
      <c r="C7" s="59">
        <f t="shared" si="0"/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3.75</v>
      </c>
      <c r="C21" s="61">
        <f t="shared" si="1"/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0.75</v>
      </c>
      <c r="C28" s="61">
        <f t="shared" si="2"/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13.5</v>
      </c>
      <c r="C31" s="61">
        <f t="shared" si="3"/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 t="shared" ref="B36:G36" si="4">B34+B35</f>
        <v>1.5</v>
      </c>
      <c r="C36" s="61">
        <f t="shared" si="4"/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Felipe,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 t="shared" ref="B7:G7" si="0">SUM(B8:B16)</f>
        <v>6.75</v>
      </c>
      <c r="C7" s="59">
        <f t="shared" si="0"/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6.75</v>
      </c>
      <c r="C18" s="61">
        <f t="shared" si="1"/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13.5</v>
      </c>
      <c r="C29" s="60">
        <f t="shared" si="2"/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SISTEMA MUNICIPAL PARA EL DESARROLLO INETGRAL DE LA FAMILIA DE SAN FELIPE GUANAJUATO,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496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7" zoomScale="90" zoomScaleNormal="90" workbookViewId="0">
      <selection activeCell="F82" sqref="F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816804.74</v>
      </c>
      <c r="C9" s="60">
        <v>690368.46</v>
      </c>
      <c r="D9" s="100" t="s">
        <v>54</v>
      </c>
      <c r="E9" s="60">
        <v>1101869.8</v>
      </c>
      <c r="F9" s="60">
        <v>908017.69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/>
      <c r="C11" s="60"/>
      <c r="D11" s="101" t="s">
        <v>56</v>
      </c>
      <c r="E11" s="60">
        <v>909848.22</v>
      </c>
      <c r="F11" s="60">
        <v>548993.22</v>
      </c>
    </row>
    <row r="12" spans="1:6" x14ac:dyDescent="0.25">
      <c r="A12" s="96" t="s">
        <v>6</v>
      </c>
      <c r="B12" s="77">
        <v>816804.74</v>
      </c>
      <c r="C12" s="60">
        <v>690368.46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>
        <v>100000</v>
      </c>
      <c r="F15" s="60">
        <v>100000</v>
      </c>
    </row>
    <row r="16" spans="1:6" x14ac:dyDescent="0.25">
      <c r="A16" s="96" t="s">
        <v>10</v>
      </c>
      <c r="B16" s="60"/>
      <c r="C16" s="60"/>
      <c r="D16" s="101" t="s">
        <v>61</v>
      </c>
      <c r="E16" s="60">
        <v>170702.85</v>
      </c>
      <c r="F16" s="60">
        <v>337705.74</v>
      </c>
    </row>
    <row r="17" spans="1:6" x14ac:dyDescent="0.25">
      <c r="A17" s="95" t="s">
        <v>11</v>
      </c>
      <c r="B17" s="60">
        <v>-151506.29</v>
      </c>
      <c r="C17" s="60">
        <v>3347.4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>
        <v>-78681.27</v>
      </c>
      <c r="F18" s="60">
        <v>78681.27</v>
      </c>
    </row>
    <row r="19" spans="1:6" x14ac:dyDescent="0.25">
      <c r="A19" s="97" t="s">
        <v>13</v>
      </c>
      <c r="B19" s="60">
        <v>4869.0200000000004</v>
      </c>
      <c r="C19" s="60">
        <v>4817.72</v>
      </c>
      <c r="D19" s="100" t="s">
        <v>64</v>
      </c>
      <c r="E19" s="60"/>
      <c r="F19" s="60"/>
    </row>
    <row r="20" spans="1:6" x14ac:dyDescent="0.25">
      <c r="A20" s="97" t="s">
        <v>14</v>
      </c>
      <c r="B20" s="60">
        <v>47675.87</v>
      </c>
      <c r="C20" s="60">
        <v>14108.84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>
        <v>13000</v>
      </c>
      <c r="C22" s="60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/>
      <c r="F23" s="60"/>
    </row>
    <row r="24" spans="1:6" x14ac:dyDescent="0.25">
      <c r="A24" s="97" t="s">
        <v>18</v>
      </c>
      <c r="B24" s="60">
        <v>-217051.18</v>
      </c>
      <c r="C24" s="60">
        <v>-15579.16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v>0</v>
      </c>
      <c r="C25" s="60"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/>
      <c r="F27" s="60"/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v>0</v>
      </c>
      <c r="C31" s="60">
        <v>0</v>
      </c>
      <c r="D31" s="100" t="s">
        <v>76</v>
      </c>
      <c r="E31" s="60"/>
      <c r="F31" s="60"/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1914232.4</v>
      </c>
      <c r="C37" s="60">
        <v>1019304.9</v>
      </c>
      <c r="D37" s="101" t="s">
        <v>82</v>
      </c>
      <c r="E37" s="60"/>
      <c r="F37" s="60"/>
    </row>
    <row r="38" spans="1:6" x14ac:dyDescent="0.25">
      <c r="A38" s="95" t="s">
        <v>119</v>
      </c>
      <c r="B38" s="60"/>
      <c r="C38" s="60"/>
      <c r="D38" s="100" t="s">
        <v>83</v>
      </c>
      <c r="E38" s="60"/>
      <c r="F38" s="60"/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/>
      <c r="F42" s="60"/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2579530.8499999996</v>
      </c>
      <c r="C47" s="61">
        <f>C9+C17+C25+C31+C38+C41+C37</f>
        <v>1713020.76</v>
      </c>
      <c r="D47" s="99" t="s">
        <v>91</v>
      </c>
      <c r="E47" s="61">
        <f>E9+E19+E23+E26+E27+E31+E38+E42</f>
        <v>1101869.8</v>
      </c>
      <c r="F47" s="61">
        <f>F9+F19+F23+F26+F27+F31+F38+F42</f>
        <v>908017.69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4373788</v>
      </c>
      <c r="C52" s="60">
        <v>4373788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1626647.15</v>
      </c>
      <c r="C53" s="60">
        <v>1626647.15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64870</v>
      </c>
      <c r="C54" s="60">
        <v>64870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-377095.85</v>
      </c>
      <c r="C55" s="60">
        <v>-377095.85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1101869.8</v>
      </c>
      <c r="F59" s="61">
        <f>F47+F57</f>
        <v>908017.69</v>
      </c>
    </row>
    <row r="60" spans="1:6" x14ac:dyDescent="0.25">
      <c r="A60" s="55" t="s">
        <v>50</v>
      </c>
      <c r="B60" s="61">
        <f>SUM(B50:B58)</f>
        <v>5688209.3000000007</v>
      </c>
      <c r="C60" s="61">
        <f>SUM(C50:C58)</f>
        <v>5688209.3000000007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8267740.1500000004</v>
      </c>
      <c r="C62" s="61">
        <f>SUM(C47+C60)</f>
        <v>7401230.0600000005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E64+E65</f>
        <v>2145.9500000000003</v>
      </c>
      <c r="F63" s="77">
        <f>F64+F65</f>
        <v>2145.9500000000003</v>
      </c>
    </row>
    <row r="64" spans="1:6" x14ac:dyDescent="0.25">
      <c r="A64" s="54"/>
      <c r="B64" s="54"/>
      <c r="C64" s="54"/>
      <c r="D64" s="103" t="s">
        <v>103</v>
      </c>
      <c r="E64" s="77">
        <v>2145.94</v>
      </c>
      <c r="F64" s="77">
        <v>2145.94</v>
      </c>
    </row>
    <row r="65" spans="1:6" x14ac:dyDescent="0.25">
      <c r="A65" s="54"/>
      <c r="B65" s="54"/>
      <c r="C65" s="54"/>
      <c r="D65" s="41" t="s">
        <v>104</v>
      </c>
      <c r="E65" s="77">
        <v>0.01</v>
      </c>
      <c r="F65" s="77">
        <v>0.01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E69+E70</f>
        <v>7163724.4000000004</v>
      </c>
      <c r="F68" s="77">
        <f>F69+F70</f>
        <v>6491066.4199999999</v>
      </c>
    </row>
    <row r="69" spans="1:6" x14ac:dyDescent="0.25">
      <c r="A69" s="12"/>
      <c r="B69" s="54"/>
      <c r="C69" s="54"/>
      <c r="D69" s="103" t="s">
        <v>107</v>
      </c>
      <c r="E69" s="77">
        <v>672657.98</v>
      </c>
      <c r="F69" s="77">
        <v>186279.97</v>
      </c>
    </row>
    <row r="70" spans="1:6" x14ac:dyDescent="0.25">
      <c r="A70" s="12"/>
      <c r="B70" s="54"/>
      <c r="C70" s="54"/>
      <c r="D70" s="103" t="s">
        <v>108</v>
      </c>
      <c r="E70" s="77">
        <v>6491066.4199999999</v>
      </c>
      <c r="F70" s="77">
        <v>6304786.4500000002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/>
      <c r="F75" s="77"/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7165870.3500000006</v>
      </c>
      <c r="F79" s="61">
        <f>F63+F68+F75</f>
        <v>6493212.3700000001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8267740.1500000004</v>
      </c>
      <c r="F81" s="61">
        <f>F59+F79</f>
        <v>7401230.0600000005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816804.74</v>
      </c>
      <c r="Q4" s="18">
        <f>'Formato 1'!C9</f>
        <v>690368.46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816804.74</v>
      </c>
      <c r="Q7" s="18">
        <f>'Formato 1'!C12</f>
        <v>690368.46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-151506.29</v>
      </c>
      <c r="Q12" s="18">
        <f>'Formato 1'!C17</f>
        <v>3347.4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4869.0200000000004</v>
      </c>
      <c r="Q14" s="18">
        <f>'Formato 1'!C19</f>
        <v>4817.72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47675.87</v>
      </c>
      <c r="Q15" s="18">
        <f>'Formato 1'!C20</f>
        <v>14108.84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13000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-217051.18</v>
      </c>
      <c r="Q19" s="18">
        <f>'Formato 1'!C24</f>
        <v>-15579.16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1914232.4</v>
      </c>
      <c r="Q32" s="18">
        <f>'Formato 1'!C37</f>
        <v>1019304.9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1914232.4</v>
      </c>
      <c r="Q33" s="18">
        <f>'Formato 1'!C37</f>
        <v>1019304.9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2579530.8499999996</v>
      </c>
      <c r="Q42" s="18">
        <f>'Formato 1'!C47</f>
        <v>1713020.76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4373788</v>
      </c>
      <c r="Q46">
        <f>'Formato 1'!C52</f>
        <v>4373788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1626647.15</v>
      </c>
      <c r="Q47">
        <f>'Formato 1'!C53</f>
        <v>1626647.15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64870</v>
      </c>
      <c r="Q48">
        <f>'Formato 1'!C54</f>
        <v>64870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-377095.85</v>
      </c>
      <c r="Q49">
        <f>'Formato 1'!C55</f>
        <v>-377095.85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5688209.3000000007</v>
      </c>
      <c r="Q53">
        <f>'Formato 1'!C60</f>
        <v>5688209.3000000007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8267740.1500000004</v>
      </c>
      <c r="Q54">
        <f>'Formato 1'!C62</f>
        <v>7401230.0600000005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1101869.8</v>
      </c>
      <c r="Q57">
        <f>'Formato 1'!F9</f>
        <v>908017.69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909848.22</v>
      </c>
      <c r="Q59">
        <f>'Formato 1'!F11</f>
        <v>548993.22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100000</v>
      </c>
      <c r="Q63">
        <f>'Formato 1'!F15</f>
        <v>100000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170702.85</v>
      </c>
      <c r="Q64">
        <f>'Formato 1'!F16</f>
        <v>337705.74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-78681.27</v>
      </c>
      <c r="Q66">
        <f>'Formato 1'!F18</f>
        <v>78681.27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1101869.8</v>
      </c>
      <c r="Q95">
        <f>'Formato 1'!F47</f>
        <v>908017.69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1101869.8</v>
      </c>
      <c r="Q104">
        <f>'Formato 1'!F59</f>
        <v>908017.69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2145.9500000000003</v>
      </c>
      <c r="Q106">
        <f>'Formato 1'!F63</f>
        <v>2145.9500000000003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2145.94</v>
      </c>
      <c r="Q107">
        <f>'Formato 1'!F64</f>
        <v>2145.94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0.01</v>
      </c>
      <c r="Q108">
        <f>'Formato 1'!F65</f>
        <v>0.01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7163724.4000000004</v>
      </c>
      <c r="Q110">
        <f>'Formato 1'!F68</f>
        <v>6491066.4199999999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672657.98</v>
      </c>
      <c r="Q111">
        <f>'Formato 1'!F69</f>
        <v>186279.97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6491066.4199999999</v>
      </c>
      <c r="Q112">
        <f>'Formato 1'!F70</f>
        <v>6304786.4500000002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7165870.3500000006</v>
      </c>
      <c r="Q119">
        <f>'Formato 1'!F79</f>
        <v>6493212.3700000001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8267740.1500000004</v>
      </c>
      <c r="Q120">
        <f>'Formato 1'!F81</f>
        <v>7401230.0600000005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0" zoomScale="90" zoomScaleNormal="90" workbookViewId="0">
      <selection activeCell="A31" sqref="A3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1">
        <f t="shared" si="1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2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SISTEMA MUNICIPAL PARA EL DESARROLLO INETGRAL DE LA FAMILIA DE SAN FELIPE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2018-04-16T20:20:05Z</dcterms:modified>
</cp:coreProperties>
</file>